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480" yWindow="75" windowWidth="19320" windowHeight="11760" firstSheet="5" activeTab="7"/>
  </bookViews>
  <sheets>
    <sheet name="Расчеты 1.2-6.8 бюджет (2)" sheetId="10" r:id="rId1"/>
    <sheet name="Основная часть и таблица 1" sheetId="1" r:id="rId2"/>
    <sheet name="Таблица 2" sheetId="2" r:id="rId3"/>
    <sheet name="Таблица 2.1" sheetId="3" r:id="rId4"/>
    <sheet name="Таблица 3" sheetId="4" r:id="rId5"/>
    <sheet name="Таблица 4" sheetId="5" r:id="rId6"/>
    <sheet name="Расчеты 1.1" sheetId="6" r:id="rId7"/>
    <sheet name="Расчеты 1.1 внебюджет" sheetId="11" r:id="rId8"/>
    <sheet name="Расчеты 1.2-6.8 внебюджет" sheetId="7" r:id="rId9"/>
    <sheet name="Расчеты 1.2-6.8 бюджет" sheetId="9" r:id="rId10"/>
  </sheets>
  <definedNames>
    <definedName name="_xlnm.Print_Area" localSheetId="1">'Основная часть и таблица 1'!$A$1:$K$92</definedName>
    <definedName name="_xlnm.Print_Area" localSheetId="2">'Таблица 2'!$A$1:$K$50</definedName>
    <definedName name="_xlnm.Print_Area" localSheetId="3">'Таблица 2.1'!$A$1:$L$37</definedName>
    <definedName name="_xlnm.Print_Area" localSheetId="5">'Таблица 4'!$B$1:$D$23</definedName>
  </definedNames>
  <calcPr calcId="162913"/>
</workbook>
</file>

<file path=xl/calcChain.xml><?xml version="1.0" encoding="utf-8"?>
<calcChain xmlns="http://schemas.openxmlformats.org/spreadsheetml/2006/main">
  <c r="B10" i="11" l="1"/>
  <c r="C10" i="11"/>
  <c r="D10" i="11"/>
  <c r="E10" i="11"/>
  <c r="K10" i="11" s="1"/>
  <c r="F10" i="11"/>
  <c r="G10" i="11"/>
  <c r="H10" i="11"/>
  <c r="I10" i="11"/>
  <c r="I28" i="11" s="1"/>
  <c r="J10" i="11"/>
  <c r="L10" i="11"/>
  <c r="M10" i="11"/>
  <c r="M28" i="11" s="1"/>
  <c r="N10" i="11"/>
  <c r="Q10" i="11"/>
  <c r="K12" i="11"/>
  <c r="O12" i="11"/>
  <c r="P12" i="11" s="1"/>
  <c r="B13" i="11"/>
  <c r="C13" i="11"/>
  <c r="D13" i="11"/>
  <c r="E13" i="11"/>
  <c r="F13" i="11"/>
  <c r="G13" i="11"/>
  <c r="H13" i="11"/>
  <c r="I13" i="11"/>
  <c r="J13" i="11"/>
  <c r="L13" i="11"/>
  <c r="M13" i="11"/>
  <c r="N13" i="11"/>
  <c r="Q13" i="11"/>
  <c r="K14" i="11"/>
  <c r="O14" i="11" s="1"/>
  <c r="P14" i="11" s="1"/>
  <c r="K15" i="11"/>
  <c r="O15" i="11"/>
  <c r="P15" i="11" s="1"/>
  <c r="B16" i="11"/>
  <c r="C16" i="11"/>
  <c r="D16" i="11"/>
  <c r="E16" i="11"/>
  <c r="F16" i="11"/>
  <c r="G16" i="11"/>
  <c r="H16" i="11"/>
  <c r="I16" i="11"/>
  <c r="J16" i="11"/>
  <c r="L16" i="11"/>
  <c r="M16" i="11"/>
  <c r="N16" i="11"/>
  <c r="Q16" i="11"/>
  <c r="K17" i="11"/>
  <c r="O17" i="11" s="1"/>
  <c r="P17" i="11" s="1"/>
  <c r="K18" i="11"/>
  <c r="O18" i="11"/>
  <c r="P18" i="11" s="1"/>
  <c r="B19" i="11"/>
  <c r="C19" i="11"/>
  <c r="D19" i="11"/>
  <c r="E19" i="11"/>
  <c r="F19" i="11"/>
  <c r="G19" i="11"/>
  <c r="H19" i="11"/>
  <c r="I19" i="11"/>
  <c r="J19" i="11"/>
  <c r="L19" i="11"/>
  <c r="M19" i="11"/>
  <c r="N19" i="11"/>
  <c r="Q19" i="11"/>
  <c r="K20" i="11"/>
  <c r="O20" i="11" s="1"/>
  <c r="P20" i="11" s="1"/>
  <c r="K21" i="11"/>
  <c r="O21" i="11"/>
  <c r="P21" i="11" s="1"/>
  <c r="B22" i="11"/>
  <c r="C22" i="11"/>
  <c r="D22" i="11"/>
  <c r="E22" i="11"/>
  <c r="F22" i="11"/>
  <c r="G22" i="11"/>
  <c r="H22" i="11"/>
  <c r="I22" i="11"/>
  <c r="J22" i="11"/>
  <c r="L22" i="11"/>
  <c r="M22" i="11"/>
  <c r="N22" i="11"/>
  <c r="Q22" i="11"/>
  <c r="K23" i="11"/>
  <c r="O23" i="11" s="1"/>
  <c r="P23" i="11" s="1"/>
  <c r="K24" i="11"/>
  <c r="O24" i="11"/>
  <c r="P24" i="11" s="1"/>
  <c r="B25" i="11"/>
  <c r="C25" i="11"/>
  <c r="D25" i="11"/>
  <c r="E25" i="11"/>
  <c r="F25" i="11"/>
  <c r="G25" i="11"/>
  <c r="H25" i="11"/>
  <c r="I25" i="11"/>
  <c r="J25" i="11"/>
  <c r="L25" i="11"/>
  <c r="M25" i="11"/>
  <c r="N25" i="11"/>
  <c r="P25" i="11"/>
  <c r="C28" i="11"/>
  <c r="G28" i="11"/>
  <c r="P28" i="11"/>
  <c r="P25" i="6"/>
  <c r="P28" i="6"/>
  <c r="G40" i="10"/>
  <c r="E35" i="10"/>
  <c r="G29" i="10"/>
  <c r="D28" i="10"/>
  <c r="D27" i="10"/>
  <c r="D26" i="10"/>
  <c r="G17" i="10"/>
  <c r="G14" i="10"/>
  <c r="G12" i="10"/>
  <c r="G60" i="9"/>
  <c r="G95" i="9"/>
  <c r="E157" i="9"/>
  <c r="D110" i="9"/>
  <c r="D111" i="9"/>
  <c r="D109" i="9"/>
  <c r="G33" i="9"/>
  <c r="G30" i="9"/>
  <c r="G28" i="9"/>
  <c r="E30" i="2"/>
  <c r="F30" i="2"/>
  <c r="G30" i="2"/>
  <c r="H30" i="2"/>
  <c r="I30" i="2"/>
  <c r="J30" i="2"/>
  <c r="G74" i="7"/>
  <c r="D40" i="2"/>
  <c r="G43" i="7"/>
  <c r="G42" i="7"/>
  <c r="G5" i="7"/>
  <c r="G7" i="7" s="1"/>
  <c r="G32" i="7"/>
  <c r="G29" i="7"/>
  <c r="G22" i="7" s="1"/>
  <c r="G27" i="7"/>
  <c r="G23" i="7"/>
  <c r="G162" i="9"/>
  <c r="G151" i="9"/>
  <c r="G143" i="9"/>
  <c r="G133" i="9"/>
  <c r="G112" i="9"/>
  <c r="E155" i="7"/>
  <c r="E156" i="7"/>
  <c r="E157" i="7"/>
  <c r="E158" i="7"/>
  <c r="E154" i="7"/>
  <c r="G159" i="7"/>
  <c r="G148" i="7"/>
  <c r="G137" i="7"/>
  <c r="G127" i="7"/>
  <c r="G103" i="7"/>
  <c r="G104" i="7"/>
  <c r="G105" i="7"/>
  <c r="G86" i="7"/>
  <c r="G87" i="7"/>
  <c r="G89" i="7"/>
  <c r="G85" i="7"/>
  <c r="G56" i="7"/>
  <c r="G53" i="7"/>
  <c r="G54" i="7"/>
  <c r="G55" i="7"/>
  <c r="G52" i="7"/>
  <c r="G57" i="7" s="1"/>
  <c r="G20" i="2"/>
  <c r="D27" i="2"/>
  <c r="D28" i="2"/>
  <c r="D29" i="2"/>
  <c r="E21" i="2"/>
  <c r="E20" i="2" s="1"/>
  <c r="F21" i="2"/>
  <c r="F20" i="2" s="1"/>
  <c r="G21" i="2"/>
  <c r="H21" i="2"/>
  <c r="H20" i="2" s="1"/>
  <c r="I21" i="2"/>
  <c r="I20" i="2" s="1"/>
  <c r="J21" i="2"/>
  <c r="D24" i="2"/>
  <c r="D25" i="2"/>
  <c r="D26" i="2"/>
  <c r="D31" i="2"/>
  <c r="D32" i="2"/>
  <c r="D33" i="2"/>
  <c r="D34" i="2"/>
  <c r="D35" i="2"/>
  <c r="D36" i="2"/>
  <c r="D37" i="2"/>
  <c r="D38" i="2"/>
  <c r="D39" i="2"/>
  <c r="D41" i="2"/>
  <c r="D42" i="2"/>
  <c r="D23" i="2"/>
  <c r="D18" i="2"/>
  <c r="D17" i="2"/>
  <c r="D16" i="2"/>
  <c r="D15" i="2"/>
  <c r="D14" i="2"/>
  <c r="D12" i="2"/>
  <c r="D13" i="2"/>
  <c r="D43" i="2"/>
  <c r="D44" i="2"/>
  <c r="D45" i="2"/>
  <c r="D46" i="2"/>
  <c r="D47" i="2"/>
  <c r="D48" i="2"/>
  <c r="D49" i="2"/>
  <c r="D50" i="2"/>
  <c r="K10" i="2"/>
  <c r="J10" i="2"/>
  <c r="I10" i="2"/>
  <c r="H10" i="2"/>
  <c r="G10" i="2"/>
  <c r="E10" i="2"/>
  <c r="F10" i="2"/>
  <c r="F12" i="3"/>
  <c r="F13" i="3"/>
  <c r="F14" i="3"/>
  <c r="F15" i="3"/>
  <c r="F16" i="3"/>
  <c r="F17" i="3"/>
  <c r="F18" i="3"/>
  <c r="F19" i="3"/>
  <c r="F20" i="3"/>
  <c r="F21" i="3"/>
  <c r="F22" i="3"/>
  <c r="F23" i="3"/>
  <c r="F25" i="3"/>
  <c r="F26" i="3"/>
  <c r="F27" i="3"/>
  <c r="F28" i="3"/>
  <c r="F29" i="3"/>
  <c r="F30" i="3"/>
  <c r="F31" i="3"/>
  <c r="F32" i="3"/>
  <c r="F33" i="3"/>
  <c r="F34" i="3"/>
  <c r="F35" i="3"/>
  <c r="E12" i="3"/>
  <c r="E13" i="3"/>
  <c r="E14" i="3"/>
  <c r="E15" i="3"/>
  <c r="E16" i="3"/>
  <c r="E17" i="3"/>
  <c r="E18" i="3"/>
  <c r="E19" i="3"/>
  <c r="E20" i="3"/>
  <c r="E21" i="3"/>
  <c r="E22" i="3"/>
  <c r="E23" i="3"/>
  <c r="E25" i="3"/>
  <c r="E26" i="3"/>
  <c r="E27" i="3"/>
  <c r="E28" i="3"/>
  <c r="E29" i="3"/>
  <c r="E30" i="3"/>
  <c r="E31" i="3"/>
  <c r="E32" i="3"/>
  <c r="E33" i="3"/>
  <c r="E34" i="3"/>
  <c r="E35" i="3"/>
  <c r="D12" i="3"/>
  <c r="D13" i="3"/>
  <c r="D14" i="3"/>
  <c r="D15" i="3"/>
  <c r="D16" i="3"/>
  <c r="D17" i="3"/>
  <c r="D18" i="3"/>
  <c r="D19" i="3"/>
  <c r="D20" i="3"/>
  <c r="D21" i="3"/>
  <c r="D22" i="3"/>
  <c r="D23" i="3"/>
  <c r="D25" i="3"/>
  <c r="D26" i="3"/>
  <c r="D27" i="3"/>
  <c r="D28" i="3"/>
  <c r="D29" i="3"/>
  <c r="D30" i="3"/>
  <c r="D31" i="3"/>
  <c r="D32" i="3"/>
  <c r="D33" i="3"/>
  <c r="D34" i="3"/>
  <c r="D35" i="3"/>
  <c r="G11" i="3"/>
  <c r="H11" i="3"/>
  <c r="I11" i="3"/>
  <c r="F11" i="3" s="1"/>
  <c r="J11" i="3"/>
  <c r="J10" i="3" s="1"/>
  <c r="K11" i="3"/>
  <c r="L11" i="3"/>
  <c r="G7" i="10"/>
  <c r="G44" i="7"/>
  <c r="G23" i="9"/>
  <c r="G106" i="7"/>
  <c r="G90" i="7"/>
  <c r="L24" i="3"/>
  <c r="L10" i="3" s="1"/>
  <c r="G24" i="3"/>
  <c r="G10" i="3"/>
  <c r="H24" i="3"/>
  <c r="H10" i="3" s="1"/>
  <c r="I24" i="3"/>
  <c r="I10" i="3"/>
  <c r="J24" i="3"/>
  <c r="D24" i="3" s="1"/>
  <c r="K24" i="3"/>
  <c r="F24" i="3"/>
  <c r="E24" i="3"/>
  <c r="K10" i="3"/>
  <c r="K27" i="6"/>
  <c r="O27" i="6" s="1"/>
  <c r="K26" i="6"/>
  <c r="O26" i="6" s="1"/>
  <c r="N25" i="6"/>
  <c r="M25" i="6"/>
  <c r="L25" i="6"/>
  <c r="J25" i="6"/>
  <c r="I25" i="6"/>
  <c r="H25" i="6"/>
  <c r="G25" i="6"/>
  <c r="F25" i="6"/>
  <c r="E25" i="6"/>
  <c r="D25" i="6"/>
  <c r="K25" i="6"/>
  <c r="O25" i="6" s="1"/>
  <c r="C25" i="6"/>
  <c r="B25" i="6"/>
  <c r="K24" i="6"/>
  <c r="O24" i="6" s="1"/>
  <c r="P24" i="6" s="1"/>
  <c r="K23" i="6"/>
  <c r="O23" i="6" s="1"/>
  <c r="P23" i="6" s="1"/>
  <c r="Q22" i="6"/>
  <c r="N22" i="6"/>
  <c r="M22" i="6"/>
  <c r="L22" i="6"/>
  <c r="J22" i="6"/>
  <c r="I22" i="6"/>
  <c r="H22" i="6"/>
  <c r="G22" i="6"/>
  <c r="F22" i="6"/>
  <c r="E22" i="6"/>
  <c r="D22" i="6"/>
  <c r="K22" i="6" s="1"/>
  <c r="O22" i="6" s="1"/>
  <c r="P22" i="6" s="1"/>
  <c r="C22" i="6"/>
  <c r="B22" i="6"/>
  <c r="K21" i="6"/>
  <c r="O21" i="6" s="1"/>
  <c r="P21" i="6" s="1"/>
  <c r="K20" i="6"/>
  <c r="O20" i="6" s="1"/>
  <c r="P20" i="6" s="1"/>
  <c r="Q19" i="6"/>
  <c r="N19" i="6"/>
  <c r="M19" i="6"/>
  <c r="L19" i="6"/>
  <c r="J19" i="6"/>
  <c r="I19" i="6"/>
  <c r="H19" i="6"/>
  <c r="G19" i="6"/>
  <c r="F19" i="6"/>
  <c r="E19" i="6"/>
  <c r="D19" i="6"/>
  <c r="K19" i="6" s="1"/>
  <c r="O19" i="6" s="1"/>
  <c r="P19" i="6" s="1"/>
  <c r="C19" i="6"/>
  <c r="B19" i="6"/>
  <c r="K18" i="6"/>
  <c r="O18" i="6" s="1"/>
  <c r="P18" i="6" s="1"/>
  <c r="K17" i="6"/>
  <c r="O17" i="6" s="1"/>
  <c r="P17" i="6" s="1"/>
  <c r="Q16" i="6"/>
  <c r="N16" i="6"/>
  <c r="M16" i="6"/>
  <c r="L16" i="6"/>
  <c r="J16" i="6"/>
  <c r="I16" i="6"/>
  <c r="H16" i="6"/>
  <c r="G16" i="6"/>
  <c r="F16" i="6"/>
  <c r="E16" i="6"/>
  <c r="D16" i="6"/>
  <c r="C16" i="6"/>
  <c r="B16" i="6"/>
  <c r="K15" i="6"/>
  <c r="O15" i="6" s="1"/>
  <c r="P15" i="6" s="1"/>
  <c r="K14" i="6"/>
  <c r="O14" i="6" s="1"/>
  <c r="P14" i="6" s="1"/>
  <c r="Q13" i="6"/>
  <c r="N13" i="6"/>
  <c r="M13" i="6"/>
  <c r="L13" i="6"/>
  <c r="J13" i="6"/>
  <c r="I13" i="6"/>
  <c r="H13" i="6"/>
  <c r="G13" i="6"/>
  <c r="F13" i="6"/>
  <c r="E13" i="6"/>
  <c r="D13" i="6"/>
  <c r="K13" i="6" s="1"/>
  <c r="O13" i="6" s="1"/>
  <c r="P13" i="6" s="1"/>
  <c r="C13" i="6"/>
  <c r="B13" i="6"/>
  <c r="K12" i="6"/>
  <c r="O12" i="6" s="1"/>
  <c r="P12" i="6" s="1"/>
  <c r="K11" i="6"/>
  <c r="O11" i="6"/>
  <c r="Q10" i="6"/>
  <c r="N10" i="6"/>
  <c r="M10" i="6"/>
  <c r="M28" i="6" s="1"/>
  <c r="L10" i="6"/>
  <c r="L28" i="6" s="1"/>
  <c r="J10" i="6"/>
  <c r="I10" i="6"/>
  <c r="H10" i="6"/>
  <c r="H28" i="6" s="1"/>
  <c r="G10" i="6"/>
  <c r="G28" i="6" s="1"/>
  <c r="F10" i="6"/>
  <c r="E10" i="6"/>
  <c r="D10" i="6"/>
  <c r="C10" i="6"/>
  <c r="C28" i="6" s="1"/>
  <c r="B10" i="6"/>
  <c r="B28" i="6" s="1"/>
  <c r="D28" i="6" l="1"/>
  <c r="K10" i="6"/>
  <c r="O10" i="6" s="1"/>
  <c r="E28" i="6"/>
  <c r="I28" i="6"/>
  <c r="N28" i="6"/>
  <c r="E11" i="3"/>
  <c r="E10" i="3" s="1"/>
  <c r="D10" i="2"/>
  <c r="D30" i="2"/>
  <c r="J20" i="2"/>
  <c r="N28" i="11"/>
  <c r="F28" i="6"/>
  <c r="J28" i="6"/>
  <c r="K16" i="6"/>
  <c r="O16" i="6" s="1"/>
  <c r="P16" i="6" s="1"/>
  <c r="D11" i="3"/>
  <c r="D10" i="3" s="1"/>
  <c r="D21" i="2"/>
  <c r="E28" i="11"/>
  <c r="K25" i="11"/>
  <c r="O25" i="11" s="1"/>
  <c r="K22" i="11"/>
  <c r="O22" i="11" s="1"/>
  <c r="P22" i="11" s="1"/>
  <c r="K19" i="11"/>
  <c r="O19" i="11" s="1"/>
  <c r="P19" i="11" s="1"/>
  <c r="K16" i="11"/>
  <c r="O16" i="11" s="1"/>
  <c r="P16" i="11" s="1"/>
  <c r="H28" i="11"/>
  <c r="K13" i="11"/>
  <c r="O13" i="11" s="1"/>
  <c r="P13" i="11" s="1"/>
  <c r="L28" i="11"/>
  <c r="F10" i="3"/>
  <c r="J28" i="11"/>
  <c r="F28" i="11"/>
  <c r="B28" i="11"/>
  <c r="K28" i="6"/>
  <c r="O28" i="6" s="1"/>
  <c r="D20" i="2"/>
  <c r="D28" i="11"/>
  <c r="K28" i="11" s="1"/>
</calcChain>
</file>

<file path=xl/sharedStrings.xml><?xml version="1.0" encoding="utf-8"?>
<sst xmlns="http://schemas.openxmlformats.org/spreadsheetml/2006/main" count="760" uniqueCount="316">
  <si>
    <t>расшифровка подписи</t>
  </si>
  <si>
    <t>УТВЕРЖДАЮ</t>
  </si>
  <si>
    <t>_______________</t>
  </si>
  <si>
    <t>_______________________</t>
  </si>
  <si>
    <t>подпись</t>
  </si>
  <si>
    <t>"______"</t>
  </si>
  <si>
    <t>20__ год</t>
  </si>
  <si>
    <t>от "____" ________________________ 20__ г.</t>
  </si>
  <si>
    <t>(подразделение)</t>
  </si>
  <si>
    <t>ИНН/КПП</t>
  </si>
  <si>
    <t>Единица измерения: руб.                  (с точностью до второго десятичного знака)</t>
  </si>
  <si>
    <t>по ОКЕИ</t>
  </si>
  <si>
    <t>по ОКВ</t>
  </si>
  <si>
    <t>I. Описательная часть</t>
  </si>
  <si>
    <t>1. Цели деятельности учреждения (подразделения)</t>
  </si>
  <si>
    <t>Всего</t>
  </si>
  <si>
    <t>в разрезе</t>
  </si>
  <si>
    <t>закрепленного собственником имущества за учреждением на праве оперативного управления</t>
  </si>
  <si>
    <t>Наименование показателя</t>
  </si>
  <si>
    <t>в том числе:</t>
  </si>
  <si>
    <t>прочие выплаты</t>
  </si>
  <si>
    <t>начисления на выплаты по оплате труда</t>
  </si>
  <si>
    <t>услуги связи</t>
  </si>
  <si>
    <t>транспортные услуги</t>
  </si>
  <si>
    <t>арендная плата за пользование имуществом</t>
  </si>
  <si>
    <t>работы, услуги по содержанию имущества</t>
  </si>
  <si>
    <t>прочие работы, услуги</t>
  </si>
  <si>
    <t>прочие расходы</t>
  </si>
  <si>
    <t>увеличение стоимости основных средств</t>
  </si>
  <si>
    <t>увеличение стоимости материальных запасов</t>
  </si>
  <si>
    <t>Сумма, тыс. руб.</t>
  </si>
  <si>
    <t>из них:</t>
  </si>
  <si>
    <t>Финансовые активы, всего</t>
  </si>
  <si>
    <t>просроченная кредиторская задолженность</t>
  </si>
  <si>
    <t xml:space="preserve"> </t>
  </si>
  <si>
    <t>Наименование учреждения</t>
  </si>
  <si>
    <t>Адрес фактического местонахождения</t>
  </si>
  <si>
    <t>Код УБП</t>
  </si>
  <si>
    <t>(наименование должности руководителя органа, осуществляющего функции и полномочия учредителя)</t>
  </si>
  <si>
    <t>2. Виды деятельности учреждения (подразделения), относящиеся к его основным видам деятельности в соответствии с уставом учреждения</t>
  </si>
  <si>
    <t>3. Перечень услуг (работ), относящихся  в соответствии с уставом учрежденияк его основным видам деятельности</t>
  </si>
  <si>
    <t>4. Общая балансовая стоимость недвижимого государственного (муниципального) имущества (на дату составления Плана)</t>
  </si>
  <si>
    <t>приобретенного учреждением (подразделением) за счет выделенных собственником имущества средств</t>
  </si>
  <si>
    <t>приобретенного учреждением (подразделением) за счет доходов, полученных от иной приносящей доход деятельности</t>
  </si>
  <si>
    <t>5. Общая балансовая стоимость движимого государственного (муниципального) имущества (на дату составления Плана)</t>
  </si>
  <si>
    <t>В том числе балансовая стоимостьособо ценного движимого имущества</t>
  </si>
  <si>
    <t xml:space="preserve">Показатели финансового состояния учреждения (подразделения) </t>
  </si>
  <si>
    <t>Таблица 1</t>
  </si>
  <si>
    <t>(последнюю отчетную дату)</t>
  </si>
  <si>
    <t>Нефинансовые активы, всего:</t>
  </si>
  <si>
    <t>недвижимое имущество, всего:</t>
  </si>
  <si>
    <t>особо ценное движимое имущество, всего</t>
  </si>
  <si>
    <t>в том числе: остаточная стоимость</t>
  </si>
  <si>
    <t>денежные средства учреждения, всего</t>
  </si>
  <si>
    <t xml:space="preserve">в том числе: </t>
  </si>
  <si>
    <t>денежные средства учреждения на счетах</t>
  </si>
  <si>
    <t>денежные средства учреждения, размещенные на депозиты в кредитной организации</t>
  </si>
  <si>
    <t>Обязательства, всего:</t>
  </si>
  <si>
    <t>долговые обязательства</t>
  </si>
  <si>
    <t>кредиторская задолженность:</t>
  </si>
  <si>
    <t>Таблица 2</t>
  </si>
  <si>
    <t>Код строки</t>
  </si>
  <si>
    <t>Код по бюджетной классификации Российской Федерации</t>
  </si>
  <si>
    <t>Объем финансового обеспечения, руб. (с точностью до двух знаков после запятой - 0,00)</t>
  </si>
  <si>
    <t>субсидии на финансовое обеспечение выполнения государственного (муниципального ) задания из федерального бюджета, бюджета субъекта Российской Федерации</t>
  </si>
  <si>
    <t xml:space="preserve">субсидии на финансовое обеспечение выполнения государственного (муниципального ) задания из бюджета Федерального фонда обязательного медицинского страхования </t>
  </si>
  <si>
    <t>субсидии, предоставляемые в соответствии с абзацем вторым пункта 1 статьи 78.1 Бюджетного кодекса Российской Федерации</t>
  </si>
  <si>
    <t>субсидии на осуществление капитальных вложений</t>
  </si>
  <si>
    <t>средства обязательного медицинского страхования</t>
  </si>
  <si>
    <t>поступления от оказания услуг (выполнения работ) на платной основе и от приносящей доход деятельности</t>
  </si>
  <si>
    <t>всего</t>
  </si>
  <si>
    <t>из них гранты</t>
  </si>
  <si>
    <t>5</t>
  </si>
  <si>
    <t>5.1</t>
  </si>
  <si>
    <t>6</t>
  </si>
  <si>
    <t>7</t>
  </si>
  <si>
    <t>8</t>
  </si>
  <si>
    <t>Поступления от доходов, всего:</t>
  </si>
  <si>
    <t>в том  числе:</t>
  </si>
  <si>
    <t>доходы от собственности</t>
  </si>
  <si>
    <t>Х</t>
  </si>
  <si>
    <t>доходы от оказания услуг, работ</t>
  </si>
  <si>
    <t>доходы от штрафов, пеней, иных сумм принудительного изъятия</t>
  </si>
  <si>
    <t>безвозмездные поступления от наднациональных организаций, правительств иностранных государств, международных финансовых организаций</t>
  </si>
  <si>
    <t>иные субсидии, предоставляемые из бюджета</t>
  </si>
  <si>
    <t>прочие доходы</t>
  </si>
  <si>
    <t>доходы от операций с активами</t>
  </si>
  <si>
    <t>Выплаты по расходам, всего</t>
  </si>
  <si>
    <t>в том числе на: выплаты персоналу всего:</t>
  </si>
  <si>
    <t>оплата труда</t>
  </si>
  <si>
    <t>социальные и иные выплаты населению, всего</t>
  </si>
  <si>
    <t>уплату налогов, сборов и иных платежей, всего:</t>
  </si>
  <si>
    <t>прочие расходы (кроме расходов на закупку товаров, работ, услуг)</t>
  </si>
  <si>
    <t>расходы на закупку товаров, работ, услуг, всего, из них</t>
  </si>
  <si>
    <t>оплата отопления</t>
  </si>
  <si>
    <t>оплата газа</t>
  </si>
  <si>
    <t>оплата электроэнергии</t>
  </si>
  <si>
    <t>оплата воды</t>
  </si>
  <si>
    <t>прочие поступления</t>
  </si>
  <si>
    <t>Выбытие финансовых активов, всего</t>
  </si>
  <si>
    <t>Из них: уменьшение остатков средств</t>
  </si>
  <si>
    <t>прочие выбытия</t>
  </si>
  <si>
    <t>Остаток средств на начало года</t>
  </si>
  <si>
    <t>Остаток средств на конец года</t>
  </si>
  <si>
    <t>Поступление финансовых активов, всего:</t>
  </si>
  <si>
    <t>из них: увеличение остатков средств</t>
  </si>
  <si>
    <t>Таблица 2.1</t>
  </si>
  <si>
    <t>Показатели выплат по расходам на закупку товаров, работ, услуг учреждения (подразделения)</t>
  </si>
  <si>
    <t>Год начала закупки</t>
  </si>
  <si>
    <t>Сумма выплат по расходам на закупку товаров, работ , услуг, руб. (с точностью до двух знаков после запятой - 0,00)</t>
  </si>
  <si>
    <t>всего на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</si>
  <si>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</si>
  <si>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 223-ФЗ "О закупках товаров, работ, услуг отдельными видами юридических лиц"</t>
  </si>
  <si>
    <t>Выплаты по расходам на закупку товаров, работ, услуг</t>
  </si>
  <si>
    <t>0001</t>
  </si>
  <si>
    <t>в том числе: на оплату контрактов, заключенных до начала очередного финансового года:</t>
  </si>
  <si>
    <t>на закупку товаров, работ, услуг по году начала закупки:</t>
  </si>
  <si>
    <t>1001</t>
  </si>
  <si>
    <t>2001</t>
  </si>
  <si>
    <t>Таблица 3</t>
  </si>
  <si>
    <t>Сведения о средствах, поступающих во временное</t>
  </si>
  <si>
    <t>распоряжение учреждения (подразделения)</t>
  </si>
  <si>
    <t>(очередной финансовый год)</t>
  </si>
  <si>
    <t>Сумма (руб., с точностью до двух знаков после запятой - 0,00)</t>
  </si>
  <si>
    <t>010</t>
  </si>
  <si>
    <t>Поступление</t>
  </si>
  <si>
    <t>Выбытие</t>
  </si>
  <si>
    <t>…..</t>
  </si>
  <si>
    <t>020</t>
  </si>
  <si>
    <t>030</t>
  </si>
  <si>
    <t>040</t>
  </si>
  <si>
    <t>Справочная информация</t>
  </si>
  <si>
    <t>Таблица 4</t>
  </si>
  <si>
    <t>Сумма (тыс. руб.)</t>
  </si>
  <si>
    <t>Объем публичных обязательств, всего:</t>
  </si>
  <si>
    <t>Объем бюджетных инвестиций ( в части переданных полномочий государственного (муниципального) заказчика в соответствии с Бюджетным кодексом Российской Федерации), всего:</t>
  </si>
  <si>
    <t>Объем средств, поступивших во временное распоряжение, всего:</t>
  </si>
  <si>
    <t>Кол-во штатных единиц</t>
  </si>
  <si>
    <t>Базовый оклад</t>
  </si>
  <si>
    <t>за квалификационную категорию</t>
  </si>
  <si>
    <t>за стаж работы по специальности</t>
  </si>
  <si>
    <t>персональный повышающий коэффициент</t>
  </si>
  <si>
    <t xml:space="preserve">за стаж непрерывной работы </t>
  </si>
  <si>
    <t>стимулирующие выплаты</t>
  </si>
  <si>
    <t>ФЗП в месяц</t>
  </si>
  <si>
    <t>МП к отпуску</t>
  </si>
  <si>
    <t>Доплата за работу в праздничные дни</t>
  </si>
  <si>
    <t>Доплата за работу в ночное время</t>
  </si>
  <si>
    <t>Годовой ФЗП (по среднесписочной численности)</t>
  </si>
  <si>
    <t>Начисления на ФЗП</t>
  </si>
  <si>
    <t>Справочно МФЗП на 2017 год на 1 человека (исходя из среднемесячного дохода от трудовой деятельности ЗП по региону в сумме 21820 рубле1)</t>
  </si>
  <si>
    <t>%</t>
  </si>
  <si>
    <t>Социальные работники</t>
  </si>
  <si>
    <t>среднесписочная численность списочного состава</t>
  </si>
  <si>
    <t>среднесписочная численность внешних совместителей</t>
  </si>
  <si>
    <t>Врачи</t>
  </si>
  <si>
    <t>Средний медицинский персонал</t>
  </si>
  <si>
    <t>Младший медицинский персонал</t>
  </si>
  <si>
    <t>Педагогический персонал</t>
  </si>
  <si>
    <t>Прочий персонал, в том числе:</t>
  </si>
  <si>
    <t>Административно-управленческий персонал</t>
  </si>
  <si>
    <t>Хозяйственно-обслуживающий персонал</t>
  </si>
  <si>
    <t>ИТОГО*</t>
  </si>
  <si>
    <t>* - численность работников в целом по учреждению, сумма надбавок, фонда оплаты труда в целом по учреждению.</t>
  </si>
  <si>
    <t>Среднеспи-сочная численность работников на 01.01.17 г.</t>
  </si>
  <si>
    <t>выплаты работникам, занятым на работах с особыми условиями труда</t>
  </si>
  <si>
    <t>Расчеты (обоснования) к плану финансово-хозяйчтвенной деятельности государственного (муниципального) учреждения</t>
  </si>
  <si>
    <t>1.1. Расчеты (обоснования) выплат персоналу (строка 210)</t>
  </si>
  <si>
    <t>1.2. Расчеты (обоснование) выплат персоналу при направлении в служебные командировки</t>
  </si>
  <si>
    <t>№ п/п</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</si>
  <si>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</si>
  <si>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</si>
  <si>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</si>
  <si>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</si>
  <si>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 гр. 4 * гр. 5)</t>
  </si>
  <si>
    <t>х</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</si>
  <si>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</si>
  <si>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</si>
  <si>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</si>
  <si>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</si>
  <si>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Итого:</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</si>
  <si>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</si>
  <si>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</si>
  <si>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</si>
  <si>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</si>
  <si>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1.1.</t>
  </si>
  <si>
    <t>Страховые взносы в Пенсионный фонд Российской Федерации, всего</t>
  </si>
  <si>
    <t>в том числе: по ставке 22,0 %</t>
  </si>
  <si>
    <t>по ставке 10,0 %</t>
  </si>
  <si>
    <t>1.2.</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</si>
  <si>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</si>
  <si>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</si>
  <si>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</si>
  <si>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</si>
  <si>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2.2.</t>
  </si>
  <si>
    <t>2.3.</t>
  </si>
  <si>
    <t>2.4.</t>
  </si>
  <si>
    <t>2.5.</t>
  </si>
  <si>
    <t>в том числе: обязательное социальное страхование на случай временной нетрудоспособности и в связи с материнством по ставке 2,9 %</t>
  </si>
  <si>
    <t>с применением ставки взносов в Фонд социального страхования Российской Федерации по ставке 0,0 %</t>
  </si>
  <si>
    <t>обязательное социальное страхование от несчастных случаев на производстве и профессиональных заболеваний по ставке 0,2 %</t>
  </si>
  <si>
    <t>обязательное социальное страхование от несчастных случаев на производстве и профессиональных заболеваний по ставке 0,__ % *</t>
  </si>
  <si>
    <t>Страховые взносы в Федеральный фонд обязательного медицинского страхования, всего (по ставке 5,1 %)</t>
  </si>
  <si>
    <t>* -  указываются страховые тарифы, дифференцированные по классам профессионального риска, установленные Федеральным законом от 22 декабря 2005 г. 3 179-ФЗ "О страховых тарифах на обязательное социальное страхование от несчастных случаев на производстве и профессиональных заболеваний на 2016 год"</t>
  </si>
  <si>
    <t>2. Расчет (обоснования) расходов на социальные и иные выплаты населению</t>
  </si>
  <si>
    <t>Источник финансового обеспечения ________________________________________________________</t>
  </si>
  <si>
    <t>Код видов расходов _______________________________________________________________________</t>
  </si>
  <si>
    <t>Размер одной выплаты, руб.</t>
  </si>
  <si>
    <t>Количество выплат в год</t>
  </si>
  <si>
    <t>Общая сумма выплат, руб. (гр. 3 * гр. 4)</t>
  </si>
  <si>
    <t>3. Расчет (обоснование) расходов на уплату налогов, сборов и иных платежей</t>
  </si>
  <si>
    <t>Налоговая база, руб.</t>
  </si>
  <si>
    <t>Ставка налога, %</t>
  </si>
  <si>
    <t>Сумма исчисленного налога, подлежащего уплате, руб. (гр. 3 * гр. 4/100)</t>
  </si>
  <si>
    <t>4. Расчет (обоснование) расходов на безвоздмездные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</si>
  <si>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</si>
  <si>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</si>
  <si>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Количество номеров</t>
  </si>
  <si>
    <t>Количество платежей в год</t>
  </si>
  <si>
    <t>Стоимость за единицу, руб.</t>
  </si>
  <si>
    <t>Сумма выплат, руб. (гр. 3 * гр. 4 * гр. 5)</t>
  </si>
  <si>
    <t>6.1. Расчет (обоснование) расходов на оплату услуг связи</t>
  </si>
  <si>
    <t>6.2. Расчет (обоснование) расходов на оплату транспортных услуг</t>
  </si>
  <si>
    <t>Количество услуг перевозки</t>
  </si>
  <si>
    <t>Цена услуги перевозки, руб.</t>
  </si>
  <si>
    <t>Сумма, руб. (гр. 3 *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</si>
  <si>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</si>
  <si>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</si>
  <si>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</si>
  <si>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</si>
  <si>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 руб. (гр. 4 * гр. 5 * гр. 6)</t>
  </si>
  <si>
    <t>6.4. Расчет (обоснование) расходов на оплату аренды имущества</t>
  </si>
  <si>
    <t xml:space="preserve">Количество </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</si>
  <si>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</si>
  <si>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</si>
  <si>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</si>
  <si>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</si>
  <si>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</si>
  <si>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</si>
  <si>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6.6. Расчет (обоснование) расходов на оплату прочих работ, услуг</t>
  </si>
  <si>
    <t>Количество договоров</t>
  </si>
  <si>
    <t>6.7. Расчет (обоснование) расходов на приобретение основных средств</t>
  </si>
  <si>
    <t>Количество</t>
  </si>
  <si>
    <t>Средняя стоимость, руб.</t>
  </si>
  <si>
    <t>Сумма, руб. (гр. 2 * гр. 3)</t>
  </si>
  <si>
    <t>6.8. Расчет (обоснование) расходов на приобретение материальных запасов</t>
  </si>
  <si>
    <t xml:space="preserve">                                                   (подпись)               (расшифровка подписи)</t>
  </si>
  <si>
    <t xml:space="preserve">                                                                  (подпись)               (расшифровка подписи)</t>
  </si>
  <si>
    <t>М. П.</t>
  </si>
  <si>
    <t>Показатели по поступлениям и выплатам учреждения (подразделения)</t>
  </si>
  <si>
    <t xml:space="preserve">Приложение к Плану финансово-хозяйственной деятельности </t>
  </si>
  <si>
    <t>(наименование учреждения)</t>
  </si>
  <si>
    <t>И.А.Гаврилина</t>
  </si>
  <si>
    <t>ПЛАН ФИНАНСОВО-ХОЗЯЙСТВЕННОЙ ДЕЯТЕЛЬНОСТИ НА 2017 ГОД                                  и на плановый период 2018 и 2019годов</t>
  </si>
  <si>
    <t>Бюджетное учреждение Орловской области "Центр социального обслуцивания населения Покровского района"</t>
  </si>
  <si>
    <t>5721001088/572101001</t>
  </si>
  <si>
    <t>303170,Орловская область,Покровский район,п.Покровское,пер.Больничный,1</t>
  </si>
  <si>
    <t>Наименование органа, осуществляющего функции и полномочия учредителя  Департамент социальной защиты населения ,опеки и попечительства Орловской области                           ________________________________________________________________</t>
  </si>
  <si>
    <t>Выполнение работ,оказание услуг в целях обеспечения реализации предусмотренных законодательством РФ полномочий органов государственной власти в сфере социального обслуживания населения.</t>
  </si>
  <si>
    <t xml:space="preserve">на 01 января  2017г. </t>
  </si>
  <si>
    <t>на 01 января  2017г.</t>
  </si>
  <si>
    <t>на 2017 г. очередной финансовый год</t>
  </si>
  <si>
    <t>на 2017г. очередной финансовый год</t>
  </si>
  <si>
    <t>на 2018г. 1-ый год планового периода</t>
  </si>
  <si>
    <t>на 2018 г. 1-ый год планового периода</t>
  </si>
  <si>
    <t>на 2019 г. 2-ой год планового периода</t>
  </si>
  <si>
    <t>на 2019г. 2-ой год планового периода</t>
  </si>
  <si>
    <t>на 01 января  2017 г.</t>
  </si>
  <si>
    <t>абон.плата в год на стационарные телефоны</t>
  </si>
  <si>
    <t>интернет</t>
  </si>
  <si>
    <t>вз соединения</t>
  </si>
  <si>
    <t>межгород.связь</t>
  </si>
  <si>
    <t>вывоз тбо</t>
  </si>
  <si>
    <t>т/о газ.оборудования</t>
  </si>
  <si>
    <t>т/о компьютеров</t>
  </si>
  <si>
    <t>т/о пожарной сигнализации</t>
  </si>
  <si>
    <t>т/о автомобиля</t>
  </si>
  <si>
    <t>заправка катриджей</t>
  </si>
  <si>
    <t>т/о сайта</t>
  </si>
  <si>
    <t>оплата за предоставление канала связи</t>
  </si>
  <si>
    <t>продление лиц.прав на 1 С</t>
  </si>
  <si>
    <t>мониторинг сигналов пож.безопасности</t>
  </si>
  <si>
    <t>антивирус</t>
  </si>
  <si>
    <t>автомобиль</t>
  </si>
  <si>
    <t>гсм</t>
  </si>
  <si>
    <t>з/части</t>
  </si>
  <si>
    <t>продукты</t>
  </si>
  <si>
    <t>хоз.товары</t>
  </si>
  <si>
    <t>мягкий инвентарь</t>
  </si>
  <si>
    <r>
      <t xml:space="preserve">Источник финансового обеспечения                                </t>
    </r>
    <r>
      <rPr>
        <u/>
        <sz val="10"/>
        <rFont val="Times New Roman"/>
        <family val="1"/>
        <charset val="204"/>
      </rPr>
      <t>внебюджетные средства</t>
    </r>
  </si>
  <si>
    <t>суточные</t>
  </si>
  <si>
    <t>Источник финансового обеспечения              внебюджет</t>
  </si>
  <si>
    <t>пособие по соц.помощи населению</t>
  </si>
  <si>
    <t>транспортные расходы</t>
  </si>
  <si>
    <t>продукты питания</t>
  </si>
  <si>
    <t xml:space="preserve">Код видов расходов </t>
  </si>
  <si>
    <r>
      <t xml:space="preserve">Источник финансового обеспечения                               </t>
    </r>
    <r>
      <rPr>
        <u/>
        <sz val="10"/>
        <rFont val="Times New Roman"/>
        <family val="1"/>
        <charset val="204"/>
      </rPr>
      <t>бюджетные средства</t>
    </r>
  </si>
  <si>
    <t>на    01 января  2016 г.</t>
  </si>
  <si>
    <r>
      <t xml:space="preserve">Директор учреждения ___________________ </t>
    </r>
    <r>
      <rPr>
        <u/>
        <sz val="12"/>
        <rFont val="Times New Roman"/>
        <family val="1"/>
        <charset val="204"/>
      </rPr>
      <t>Девушкин Н.И.</t>
    </r>
  </si>
  <si>
    <t>Главный бухгалтер учреждения ___________________Никишина Н.А.</t>
  </si>
  <si>
    <t>БУ ОО "ЦСОН Покровского района"</t>
  </si>
  <si>
    <t>Наименование учреждения: БУ ОО "ЦСОН Покровского района"</t>
  </si>
  <si>
    <t>Источник финансового обеспечения внебюджет</t>
  </si>
  <si>
    <t>Код видов расходов  321</t>
  </si>
  <si>
    <t>Код видов расходов  851   852</t>
  </si>
  <si>
    <t>Источник финансового обеспечения  внебюджетные средства</t>
  </si>
  <si>
    <t>Земельный налог 851</t>
  </si>
  <si>
    <t>Транспортный налог 852</t>
  </si>
  <si>
    <t>Плата за размещение отходов 852</t>
  </si>
  <si>
    <t>Код видов расходов  112</t>
  </si>
  <si>
    <t>Код видов расходов  244</t>
  </si>
  <si>
    <t>Источник финансового обеспечения  бюджетные средства</t>
  </si>
  <si>
    <t>Код видов расходов 111</t>
  </si>
  <si>
    <t xml:space="preserve">1.социальное обслуживание на дому граждан пожилого возраста и инвалидов;
2.срочное социальное обслуживание;
3.социальное стационарное обслуживание в отделении временного (постоянного) проживания граждан пожилого возраста и инвалидов;
4.мониторинг социальной и демографической ситуации, уровня социально - экономического благополучия граждан на территории обслуживания; 
5.выявление и дифференцированный учет граждан, нуждающихся в социальной поддержке, определение необходимых им форм помощи и периодичности (постоянно, временно, на разовой основе) ее предоставления;
6.внедрение в практику новых форм и методов социального обслуживания в зависимости от характера нуждаемости населения в социальной поддержке и местных социально – экономических условий;
7.проведение мероприятий по повышению профессионального уровня работников Бюджетного учреждения.
8.осуществление функций заказчика    по размещению заказов на поставки товаров, оказание услуг, выполнение работ для нужд бюджетных учреждений Орловской области за счет средств, получаемых в виде субсидий и бюджетных инвестиций из областного бюджета; 
9.заключение с поставщиками (исполнителями, подрядчиками) гражданско-правовых договоров на поставки товаров, выполнение работ, оказание услуг для нужд бюджетных учреждений Орловской области за счет средств, получаемых в виде субсидий и бюджетных инвестиций из областного бюджета. </t>
  </si>
  <si>
    <t>Исполняющий обязанности руководителя Департамента социальной защиты населения,опеки и попечительства Орловской области</t>
  </si>
  <si>
    <t xml:space="preserve">1.Социальное обслуживание на дому граждан пожилого возраста и инвалидов;
2.Срочное социальное обслуживание;
3.Социальное стационарное обслуживание в отделении временного (постоянного) проживания граждан пожилого возраста и инвалидов;                                              4Заготовка топлива;                                                                                             5.Автотранспортные услуги (социальное такси);                                                       6.Обработка приусадебных участков;                                                                                          7.Уборка мест захоронения;                                                                                                        8.Доставка на дом лекарственных препаратов;                                                                     9.Услуги по стрижке газонов с использованием газонокосилки;                                          10.Вспашка огорода мотоблоком;                                                                               11.Уборка дворовой территории;                                                                                                            12. Временный присмотр и уход за гражданими пожилого возраста на дому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</si>
</sst>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Cyr"/>
      <charset val="204"/>
    </font>
    <font>
      <sz val="10"/>
      <name val="Times New Roman"/>
      <family val="1"/>
      <charset val="204"/>
    </font>
    <font>
      <sz val="12"/>
      <name val="Times New Roman"/>
      <family val="1"/>
      <charset val="204"/>
    </font>
    <font>
      <sz val="8"/>
      <name val="Times New Roman"/>
      <family val="1"/>
      <charset val="204"/>
    </font>
    <font>
      <b/>
      <sz val="14"/>
      <name val="Times New Roman"/>
      <family val="1"/>
      <charset val="204"/>
    </font>
    <font>
      <sz val="8"/>
      <name val="Arial Cyr"/>
      <charset val="204"/>
    </font>
    <font>
      <b/>
      <sz val="12"/>
      <name val="Times New Roman"/>
      <family val="1"/>
      <charset val="204"/>
    </font>
    <font>
      <sz val="11"/>
      <name val="Times New Roman"/>
      <family val="1"/>
      <charset val="204"/>
    </font>
    <font>
      <u/>
      <sz val="12"/>
      <name val="Times New Roman"/>
      <family val="1"/>
      <charset val="204"/>
    </font>
    <font>
      <sz val="9"/>
      <name val="Times New Roman"/>
      <family val="1"/>
      <charset val="204"/>
    </font>
    <font>
      <b/>
      <sz val="10"/>
      <name val="Times New Roman"/>
      <family val="1"/>
      <charset val="204"/>
    </font>
    <font>
      <i/>
      <sz val="10"/>
      <name val="Times New Roman"/>
      <family val="1"/>
      <charset val="204"/>
    </font>
    <font>
      <sz val="10"/>
      <name val="Arial"/>
      <family val="2"/>
      <charset val="204"/>
    </font>
    <font>
      <u/>
      <sz val="10"/>
      <name val="Times New Roman"/>
      <family val="1"/>
      <charset val="204"/>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2" fillId="0" borderId="0"/>
  </cellStyleXfs>
  <cellXfs count="197">
    <xf numFmtId="0" fontId="0" fillId="0" borderId="0" xfId="0"/>
    <xf numFmtId="0" fontId="2" fillId="0" borderId="0" xfId="0" applyFont="1" applyAlignment="1">
      <alignment wrapText="1"/>
    </xf>
    <xf numFmtId="0" fontId="2" fillId="0" borderId="0" xfId="0" applyFont="1" applyAlignment="1">
      <alignment horizontal="center" wrapText="1"/>
    </xf>
    <xf numFmtId="0" fontId="2" fillId="0" borderId="0" xfId="0" applyFont="1" applyBorder="1" applyAlignment="1">
      <alignment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center" vertical="center" wrapText="1"/>
    </xf>
    <xf numFmtId="0" fontId="1" fillId="0" borderId="1" xfId="0" applyFont="1" applyBorder="1" applyAlignment="1">
      <alignment wrapText="1"/>
    </xf>
    <xf numFmtId="0" fontId="1" fillId="0" borderId="0" xfId="0" applyFont="1"/>
    <xf numFmtId="0" fontId="1" fillId="0" borderId="1" xfId="0" applyFont="1" applyBorder="1"/>
    <xf numFmtId="0" fontId="1" fillId="0" borderId="1" xfId="0" applyFont="1" applyBorder="1" applyAlignment="1">
      <alignment horizontal="center" vertical="center"/>
    </xf>
    <xf numFmtId="3"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0" fontId="1" fillId="0" borderId="1" xfId="0" applyFont="1" applyBorder="1" applyAlignment="1">
      <alignment horizontal="left" wrapText="1"/>
    </xf>
    <xf numFmtId="0" fontId="10" fillId="0" borderId="1" xfId="0" applyFont="1" applyBorder="1" applyAlignment="1">
      <alignment horizontal="left" wrapText="1"/>
    </xf>
    <xf numFmtId="0" fontId="10" fillId="0" borderId="1" xfId="0" applyFont="1" applyBorder="1" applyAlignment="1">
      <alignment horizontal="left" vertical="center" wrapText="1"/>
    </xf>
    <xf numFmtId="0" fontId="11" fillId="0" borderId="1" xfId="0" applyFont="1" applyBorder="1" applyAlignment="1">
      <alignment horizontal="left" wrapText="1"/>
    </xf>
    <xf numFmtId="0" fontId="11" fillId="0" borderId="1" xfId="0" applyFont="1" applyBorder="1" applyAlignment="1">
      <alignment horizontal="center" vertical="center"/>
    </xf>
    <xf numFmtId="0" fontId="11" fillId="0" borderId="1" xfId="0" applyFont="1" applyBorder="1" applyAlignment="1">
      <alignment wrapText="1"/>
    </xf>
    <xf numFmtId="0" fontId="1" fillId="0" borderId="0" xfId="0" applyFont="1" applyAlignment="1">
      <alignment horizontal="center"/>
    </xf>
    <xf numFmtId="0" fontId="2" fillId="0" borderId="0" xfId="0" applyFont="1"/>
    <xf numFmtId="0" fontId="1" fillId="0" borderId="1" xfId="0"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vertical="center" wrapText="1"/>
    </xf>
    <xf numFmtId="0" fontId="11" fillId="0" borderId="1" xfId="0" applyFont="1" applyBorder="1" applyAlignment="1">
      <alignment vertical="center" wrapText="1"/>
    </xf>
    <xf numFmtId="49" fontId="11" fillId="0" borderId="1" xfId="0" applyNumberFormat="1" applyFont="1" applyBorder="1" applyAlignment="1">
      <alignment horizontal="center" vertical="center"/>
    </xf>
    <xf numFmtId="0" fontId="1" fillId="0" borderId="1" xfId="0" applyFont="1" applyBorder="1" applyAlignment="1"/>
    <xf numFmtId="0" fontId="2" fillId="0" borderId="1" xfId="0" applyFont="1" applyBorder="1"/>
    <xf numFmtId="0" fontId="2" fillId="0" borderId="0" xfId="0" applyFont="1" applyAlignment="1">
      <alignment horizontal="center"/>
    </xf>
    <xf numFmtId="0" fontId="2" fillId="0" borderId="1" xfId="0" applyFont="1" applyBorder="1" applyAlignment="1">
      <alignment wrapText="1"/>
    </xf>
    <xf numFmtId="0" fontId="2" fillId="0" borderId="1" xfId="0" applyFont="1" applyBorder="1" applyAlignment="1">
      <alignment vertical="center"/>
    </xf>
    <xf numFmtId="0" fontId="2" fillId="0" borderId="1" xfId="0" applyFont="1" applyBorder="1" applyAlignment="1">
      <alignment horizontal="center" vertical="center"/>
    </xf>
    <xf numFmtId="49" fontId="2" fillId="0" borderId="1" xfId="0" applyNumberFormat="1" applyFont="1" applyBorder="1"/>
    <xf numFmtId="49" fontId="2" fillId="0" borderId="1" xfId="0" applyNumberFormat="1" applyFont="1" applyBorder="1" applyAlignment="1">
      <alignment horizontal="center" vertical="center"/>
    </xf>
    <xf numFmtId="0" fontId="2" fillId="0" borderId="0" xfId="0" applyFont="1" applyAlignment="1">
      <alignment horizontal="right"/>
    </xf>
    <xf numFmtId="0" fontId="2" fillId="0" borderId="1" xfId="0" applyFont="1" applyBorder="1" applyAlignment="1">
      <alignment horizontal="center"/>
    </xf>
    <xf numFmtId="49" fontId="2" fillId="0" borderId="1" xfId="0" applyNumberFormat="1" applyFont="1" applyBorder="1" applyAlignment="1">
      <alignment horizontal="center"/>
    </xf>
    <xf numFmtId="0" fontId="1" fillId="0" borderId="3" xfId="1" applyFont="1" applyBorder="1" applyAlignment="1">
      <alignment horizontal="center" vertical="center" wrapText="1"/>
    </xf>
    <xf numFmtId="0" fontId="1" fillId="0" borderId="1" xfId="1" applyFont="1" applyBorder="1" applyAlignment="1">
      <alignment horizontal="center" vertical="center" wrapText="1"/>
    </xf>
    <xf numFmtId="0" fontId="10" fillId="2" borderId="1" xfId="1" applyFont="1" applyFill="1" applyBorder="1" applyAlignment="1">
      <alignment wrapText="1"/>
    </xf>
    <xf numFmtId="0" fontId="1" fillId="2" borderId="1" xfId="1" applyFont="1" applyFill="1" applyBorder="1" applyAlignment="1">
      <alignment wrapText="1"/>
    </xf>
    <xf numFmtId="0" fontId="10" fillId="2" borderId="1" xfId="1" applyFont="1" applyFill="1" applyBorder="1" applyAlignment="1">
      <alignment horizontal="left" wrapText="1"/>
    </xf>
    <xf numFmtId="0" fontId="1" fillId="2" borderId="0" xfId="1" applyFont="1" applyFill="1" applyBorder="1" applyAlignment="1"/>
    <xf numFmtId="0" fontId="2" fillId="0" borderId="0" xfId="1" applyFont="1" applyBorder="1"/>
    <xf numFmtId="0" fontId="2" fillId="0" borderId="0" xfId="1" applyFont="1"/>
    <xf numFmtId="0" fontId="1" fillId="3" borderId="4" xfId="1" applyFont="1" applyFill="1" applyBorder="1" applyAlignment="1">
      <alignment horizontal="center" vertical="center" wrapText="1"/>
    </xf>
    <xf numFmtId="0" fontId="1" fillId="0" borderId="1" xfId="1" applyFont="1" applyBorder="1" applyAlignment="1">
      <alignment horizontal="center" vertical="center"/>
    </xf>
    <xf numFmtId="4" fontId="1" fillId="0" borderId="1" xfId="1" applyNumberFormat="1" applyFont="1" applyBorder="1" applyAlignment="1">
      <alignment horizontal="center" vertical="center"/>
    </xf>
    <xf numFmtId="0" fontId="1" fillId="0" borderId="0" xfId="0" applyFont="1" applyBorder="1"/>
    <xf numFmtId="0" fontId="2" fillId="0" borderId="0" xfId="0" applyFont="1" applyBorder="1" applyAlignment="1">
      <alignment horizontal="left" vertical="top" wrapText="1"/>
    </xf>
    <xf numFmtId="4" fontId="2" fillId="0" borderId="0"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left"/>
    </xf>
    <xf numFmtId="1" fontId="1" fillId="0" borderId="5" xfId="0" applyNumberFormat="1" applyFont="1" applyBorder="1" applyAlignment="1">
      <alignment horizontal="center"/>
    </xf>
    <xf numFmtId="1" fontId="1" fillId="0" borderId="1" xfId="0" applyNumberFormat="1" applyFont="1" applyBorder="1"/>
    <xf numFmtId="2" fontId="1" fillId="0" borderId="1" xfId="0" applyNumberFormat="1" applyFont="1" applyBorder="1"/>
    <xf numFmtId="0" fontId="1" fillId="0" borderId="1" xfId="0" applyFont="1" applyFill="1" applyBorder="1"/>
    <xf numFmtId="0" fontId="1" fillId="0" borderId="0" xfId="0" applyFont="1" applyFill="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0" xfId="0" applyFont="1" applyFill="1" applyAlignment="1">
      <alignment horizontal="left"/>
    </xf>
    <xf numFmtId="0" fontId="1" fillId="0" borderId="3" xfId="0" applyFont="1" applyFill="1" applyBorder="1" applyAlignment="1">
      <alignment horizontal="center" vertical="center" wrapText="1"/>
    </xf>
    <xf numFmtId="0" fontId="1" fillId="0" borderId="3" xfId="0" applyFont="1" applyFill="1" applyBorder="1" applyAlignment="1">
      <alignment horizontal="center"/>
    </xf>
    <xf numFmtId="0" fontId="1" fillId="0" borderId="5" xfId="0" applyFont="1" applyFill="1" applyBorder="1" applyAlignment="1">
      <alignment horizontal="center"/>
    </xf>
    <xf numFmtId="0" fontId="1" fillId="0" borderId="1" xfId="0" applyFont="1" applyFill="1" applyBorder="1" applyAlignment="1"/>
    <xf numFmtId="0" fontId="1" fillId="0" borderId="0" xfId="0" applyFont="1" applyFill="1" applyBorder="1"/>
    <xf numFmtId="0" fontId="1" fillId="0" borderId="1" xfId="0" applyFont="1" applyFill="1" applyBorder="1" applyAlignment="1">
      <alignment horizontal="left" wrapText="1"/>
    </xf>
    <xf numFmtId="1" fontId="1" fillId="0" borderId="5" xfId="0" applyNumberFormat="1" applyFont="1" applyFill="1" applyBorder="1" applyAlignment="1">
      <alignment horizontal="center"/>
    </xf>
    <xf numFmtId="2" fontId="1" fillId="0" borderId="1" xfId="0" applyNumberFormat="1" applyFont="1" applyFill="1" applyBorder="1"/>
    <xf numFmtId="1" fontId="1" fillId="0" borderId="1" xfId="0" applyNumberFormat="1" applyFont="1" applyFill="1" applyBorder="1"/>
    <xf numFmtId="2" fontId="1" fillId="0" borderId="1" xfId="0" applyNumberFormat="1" applyFont="1" applyBorder="1" applyAlignment="1">
      <alignment horizontal="center" vertical="center"/>
    </xf>
    <xf numFmtId="0" fontId="1" fillId="0" borderId="0" xfId="0" applyFont="1" applyFill="1" applyBorder="1" applyAlignment="1">
      <alignment horizontal="center"/>
    </xf>
    <xf numFmtId="4" fontId="1" fillId="0" borderId="1" xfId="1" applyNumberFormat="1" applyFont="1" applyBorder="1"/>
    <xf numFmtId="0" fontId="2" fillId="0" borderId="0" xfId="0" applyFont="1" applyAlignment="1">
      <alignment horizontal="left" wrapText="1"/>
    </xf>
    <xf numFmtId="0" fontId="1" fillId="0" borderId="3"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left"/>
    </xf>
    <xf numFmtId="0" fontId="1" fillId="0" borderId="5" xfId="0" applyFont="1" applyBorder="1" applyAlignment="1">
      <alignment horizontal="left"/>
    </xf>
    <xf numFmtId="0" fontId="1" fillId="0" borderId="0" xfId="0" applyFont="1" applyAlignment="1">
      <alignment horizont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left" wrapText="1"/>
    </xf>
    <xf numFmtId="0" fontId="1" fillId="0" borderId="13" xfId="0" applyFont="1" applyBorder="1" applyAlignment="1">
      <alignment horizontal="left" wrapText="1"/>
    </xf>
    <xf numFmtId="0" fontId="1" fillId="0" borderId="5" xfId="0" applyFont="1" applyBorder="1" applyAlignment="1">
      <alignment horizontal="left" wrapText="1"/>
    </xf>
    <xf numFmtId="0" fontId="1" fillId="0" borderId="0" xfId="0" applyFont="1" applyAlignment="1">
      <alignment horizontal="left" vertical="center" wrapText="1"/>
    </xf>
    <xf numFmtId="0" fontId="2" fillId="0" borderId="0" xfId="0" applyFont="1" applyAlignment="1">
      <alignment horizontal="center" wrapText="1"/>
    </xf>
    <xf numFmtId="0" fontId="1" fillId="0" borderId="13" xfId="0" applyFont="1" applyBorder="1" applyAlignment="1">
      <alignment horizontal="center" vertical="center" wrapText="1"/>
    </xf>
    <xf numFmtId="0" fontId="1" fillId="0" borderId="3" xfId="0" applyFont="1" applyBorder="1" applyAlignment="1">
      <alignment horizontal="center" wrapText="1"/>
    </xf>
    <xf numFmtId="0" fontId="1" fillId="0" borderId="13" xfId="0" applyFont="1" applyBorder="1" applyAlignment="1">
      <alignment horizontal="center" wrapText="1"/>
    </xf>
    <xf numFmtId="0" fontId="1" fillId="0" borderId="5" xfId="0" applyFont="1" applyBorder="1" applyAlignment="1">
      <alignment horizontal="center" wrapText="1"/>
    </xf>
    <xf numFmtId="0" fontId="8" fillId="0" borderId="0" xfId="0" applyFont="1" applyAlignment="1">
      <alignment horizontal="left" wrapText="1"/>
    </xf>
    <xf numFmtId="0" fontId="0" fillId="0" borderId="0" xfId="0" applyAlignment="1">
      <alignment horizontal="left"/>
    </xf>
    <xf numFmtId="0" fontId="3" fillId="0" borderId="0" xfId="0" applyFont="1" applyAlignment="1">
      <alignment horizontal="center" wrapText="1"/>
    </xf>
    <xf numFmtId="0" fontId="8" fillId="0" borderId="0" xfId="0" applyFont="1" applyAlignment="1">
      <alignment horizontal="center" wrapText="1"/>
    </xf>
    <xf numFmtId="0" fontId="2" fillId="0" borderId="1" xfId="0" applyFont="1" applyBorder="1" applyAlignment="1">
      <alignment horizontal="left" vertical="top" wrapText="1"/>
    </xf>
    <xf numFmtId="4" fontId="2"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0" fontId="6" fillId="0" borderId="0" xfId="0" applyFont="1" applyAlignment="1">
      <alignment horizontal="center" wrapText="1"/>
    </xf>
    <xf numFmtId="0" fontId="7"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horizontal="left"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9" fillId="0" borderId="12" xfId="0" applyFont="1" applyBorder="1" applyAlignment="1">
      <alignment horizontal="left" vertical="top" wrapText="1"/>
    </xf>
    <xf numFmtId="0" fontId="9" fillId="0" borderId="2" xfId="0" applyFont="1" applyBorder="1" applyAlignment="1">
      <alignment horizontal="left" vertical="top" wrapText="1"/>
    </xf>
    <xf numFmtId="0" fontId="9" fillId="0" borderId="11"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1" fillId="0" borderId="12" xfId="0" applyFont="1" applyBorder="1" applyAlignment="1">
      <alignment horizontal="left" vertical="center" wrapText="1"/>
    </xf>
    <xf numFmtId="0" fontId="1" fillId="0" borderId="2" xfId="0" applyFont="1" applyBorder="1" applyAlignment="1">
      <alignment horizontal="left" vertical="center" wrapText="1"/>
    </xf>
    <xf numFmtId="0" fontId="1" fillId="0" borderId="11"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2" fillId="0" borderId="1" xfId="0" applyFont="1" applyBorder="1" applyAlignment="1">
      <alignment horizontal="left" vertical="center" wrapText="1"/>
    </xf>
    <xf numFmtId="0" fontId="4" fillId="0" borderId="0" xfId="0" applyFont="1" applyAlignment="1">
      <alignment horizontal="center" wrapText="1"/>
    </xf>
    <xf numFmtId="0" fontId="2" fillId="0" borderId="0" xfId="0" applyFont="1" applyAlignment="1">
      <alignment horizontal="center" vertical="top" wrapText="1"/>
    </xf>
    <xf numFmtId="0" fontId="1" fillId="0" borderId="3" xfId="0" applyFont="1" applyBorder="1" applyAlignment="1">
      <alignment horizontal="left" vertical="center" wrapText="1"/>
    </xf>
    <xf numFmtId="0" fontId="0" fillId="0" borderId="13" xfId="0" applyBorder="1"/>
    <xf numFmtId="0" fontId="0" fillId="0" borderId="5" xfId="0" applyBorder="1"/>
    <xf numFmtId="0" fontId="2" fillId="0" borderId="1" xfId="0" applyFont="1" applyBorder="1" applyAlignment="1">
      <alignment horizontal="center" vertical="center" wrapText="1"/>
    </xf>
    <xf numFmtId="0" fontId="2" fillId="0" borderId="0" xfId="0" applyFont="1" applyAlignment="1">
      <alignment horizontal="right" vertical="center" wrapText="1"/>
    </xf>
    <xf numFmtId="0" fontId="2" fillId="0" borderId="6" xfId="0" applyFont="1" applyBorder="1" applyAlignment="1">
      <alignment horizontal="right" vertical="center" wrapText="1"/>
    </xf>
    <xf numFmtId="0" fontId="2" fillId="0" borderId="0" xfId="0" applyFont="1" applyBorder="1" applyAlignment="1">
      <alignment horizontal="right" vertical="center" wrapText="1"/>
    </xf>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2" fillId="0" borderId="5" xfId="0" applyFont="1" applyBorder="1" applyAlignment="1">
      <alignment horizontal="left" vertical="center" wrapText="1"/>
    </xf>
    <xf numFmtId="4" fontId="2" fillId="0" borderId="3"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5" xfId="0" applyFont="1" applyBorder="1" applyAlignment="1">
      <alignment horizontal="left" vertical="top" wrapText="1"/>
    </xf>
    <xf numFmtId="0" fontId="6" fillId="0" borderId="0" xfId="0" applyFont="1" applyBorder="1" applyAlignment="1">
      <alignment horizontal="center" wrapText="1"/>
    </xf>
    <xf numFmtId="0" fontId="2" fillId="0" borderId="8" xfId="0" applyFont="1" applyBorder="1" applyAlignment="1">
      <alignment horizontal="center" vertical="top" wrapText="1"/>
    </xf>
    <xf numFmtId="0" fontId="6" fillId="0" borderId="8" xfId="0" applyFont="1" applyBorder="1" applyAlignment="1">
      <alignment horizontal="center" vertical="top" wrapText="1"/>
    </xf>
    <xf numFmtId="0" fontId="2" fillId="0" borderId="0" xfId="0" applyFont="1" applyAlignment="1">
      <alignment horizontal="center"/>
    </xf>
    <xf numFmtId="0" fontId="6" fillId="0" borderId="0" xfId="0" applyFont="1" applyAlignment="1">
      <alignment horizontal="center"/>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 xfId="0" applyFon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2" fillId="0" borderId="8" xfId="0" applyFont="1" applyBorder="1" applyAlignment="1">
      <alignment horizontal="center" vertical="top"/>
    </xf>
    <xf numFmtId="0" fontId="0" fillId="0" borderId="13" xfId="0" applyBorder="1" applyAlignment="1">
      <alignment vertical="center"/>
    </xf>
    <xf numFmtId="0" fontId="0" fillId="0" borderId="5" xfId="0" applyBorder="1" applyAlignment="1">
      <alignment vertical="center"/>
    </xf>
    <xf numFmtId="0" fontId="1"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 fillId="0" borderId="8" xfId="0" applyFont="1" applyBorder="1" applyAlignment="1">
      <alignment horizontal="center"/>
    </xf>
    <xf numFmtId="0" fontId="2" fillId="0" borderId="0" xfId="0" applyFont="1" applyAlignment="1">
      <alignment horizontal="center" vertical="center"/>
    </xf>
    <xf numFmtId="0" fontId="1" fillId="0" borderId="8" xfId="0" applyFont="1" applyBorder="1" applyAlignment="1">
      <alignment horizontal="center" vertical="top"/>
    </xf>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3" xfId="0" applyFont="1" applyFill="1" applyBorder="1" applyAlignment="1">
      <alignment horizontal="center"/>
    </xf>
    <xf numFmtId="0" fontId="1" fillId="0" borderId="5" xfId="0" applyFont="1" applyFill="1" applyBorder="1" applyAlignment="1">
      <alignment horizontal="center"/>
    </xf>
    <xf numFmtId="0" fontId="1" fillId="0" borderId="0" xfId="0" applyFont="1" applyFill="1" applyAlignment="1">
      <alignment horizontal="center"/>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left"/>
    </xf>
    <xf numFmtId="0" fontId="1" fillId="0" borderId="5" xfId="0" applyFont="1" applyFill="1" applyBorder="1" applyAlignment="1">
      <alignment horizontal="left"/>
    </xf>
    <xf numFmtId="0" fontId="1" fillId="0" borderId="0" xfId="0" applyFont="1" applyFill="1" applyAlignment="1">
      <alignment horizontal="left"/>
    </xf>
    <xf numFmtId="0" fontId="1" fillId="0" borderId="3" xfId="0" applyFont="1" applyFill="1" applyBorder="1" applyAlignment="1">
      <alignment horizontal="left" wrapText="1"/>
    </xf>
    <xf numFmtId="0" fontId="1" fillId="0" borderId="13" xfId="0" applyFont="1" applyFill="1" applyBorder="1" applyAlignment="1">
      <alignment horizontal="left" wrapText="1"/>
    </xf>
    <xf numFmtId="0" fontId="1" fillId="0" borderId="5" xfId="0" applyFont="1" applyFill="1" applyBorder="1" applyAlignment="1">
      <alignment horizontal="left" wrapText="1"/>
    </xf>
    <xf numFmtId="0" fontId="2" fillId="0" borderId="0" xfId="0" applyFont="1" applyFill="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center" wrapText="1"/>
    </xf>
    <xf numFmtId="0" fontId="1" fillId="0" borderId="13" xfId="0" applyFont="1" applyFill="1" applyBorder="1" applyAlignment="1">
      <alignment horizontal="center" vertic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1" fillId="0" borderId="5" xfId="0" applyFont="1" applyFill="1" applyBorder="1" applyAlignment="1">
      <alignment horizontal="center" wrapText="1"/>
    </xf>
    <xf numFmtId="0" fontId="1" fillId="0" borderId="0" xfId="0" applyFont="1" applyFill="1" applyAlignment="1">
      <alignment horizontal="left" vertical="center" wrapText="1"/>
    </xf>
    <xf numFmtId="0" fontId="1" fillId="0" borderId="0" xfId="0" applyFont="1" applyAlignment="1">
      <alignment horizontal="left"/>
    </xf>
    <xf numFmtId="0" fontId="2" fillId="0" borderId="0" xfId="0" applyFont="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40"/>
  <sheetViews>
    <sheetView workbookViewId="0">
      <selection activeCell="E35" sqref="E35"/>
    </sheetView>
  </sheetViews>
  <sheetFormatPr defaultRowHeight="12.75" x14ac:dyDescent="0.2"/>
  <cols>
    <col min="1" max="2" width="9.140625" style="9"/>
    <col min="3" max="3" width="18.85546875" style="9" customWidth="1"/>
    <col min="4" max="4" width="14.5703125" style="9" customWidth="1"/>
    <col min="5" max="5" width="14.42578125" style="9" customWidth="1"/>
    <col min="6" max="6" width="13" style="9" customWidth="1"/>
    <col min="7" max="7" width="17" style="9" customWidth="1"/>
    <col min="8" max="16384" width="9.140625" style="9"/>
  </cols>
  <sheetData>
    <row r="3" spans="2:7" ht="60" customHeight="1" x14ac:dyDescent="0.25">
      <c r="B3" s="92" t="s">
        <v>181</v>
      </c>
      <c r="C3" s="92"/>
      <c r="D3" s="92"/>
      <c r="E3" s="92"/>
      <c r="F3" s="92"/>
      <c r="G3" s="92"/>
    </row>
    <row r="5" spans="2:7" ht="63.75" x14ac:dyDescent="0.2">
      <c r="B5" s="5" t="s">
        <v>169</v>
      </c>
      <c r="C5" s="86" t="s">
        <v>182</v>
      </c>
      <c r="D5" s="93"/>
      <c r="E5" s="87"/>
      <c r="F5" s="5" t="s">
        <v>183</v>
      </c>
      <c r="G5" s="5" t="s">
        <v>184</v>
      </c>
    </row>
    <row r="6" spans="2:7" x14ac:dyDescent="0.2">
      <c r="B6" s="23">
        <v>1</v>
      </c>
      <c r="C6" s="94">
        <v>2</v>
      </c>
      <c r="D6" s="95"/>
      <c r="E6" s="96"/>
      <c r="F6" s="24">
        <v>3</v>
      </c>
      <c r="G6" s="24">
        <v>4</v>
      </c>
    </row>
    <row r="7" spans="2:7" ht="22.5" customHeight="1" x14ac:dyDescent="0.2">
      <c r="B7" s="5">
        <v>1</v>
      </c>
      <c r="C7" s="88" t="s">
        <v>186</v>
      </c>
      <c r="D7" s="89"/>
      <c r="E7" s="90"/>
      <c r="F7" s="77" t="s">
        <v>175</v>
      </c>
      <c r="G7" s="77">
        <f>G8+G9+G10+G11+G12+G13+G14+G15+G16+G17</f>
        <v>2130202.9387400001</v>
      </c>
    </row>
    <row r="8" spans="2:7" x14ac:dyDescent="0.2">
      <c r="B8" s="5" t="s">
        <v>185</v>
      </c>
      <c r="C8" s="88" t="s">
        <v>187</v>
      </c>
      <c r="D8" s="89"/>
      <c r="E8" s="90"/>
      <c r="F8" s="77">
        <v>7030471.5700000003</v>
      </c>
      <c r="G8" s="77">
        <v>1553704.27</v>
      </c>
    </row>
    <row r="9" spans="2:7" x14ac:dyDescent="0.2">
      <c r="B9" s="5" t="s">
        <v>189</v>
      </c>
      <c r="C9" s="88" t="s">
        <v>188</v>
      </c>
      <c r="D9" s="89"/>
      <c r="E9" s="90"/>
      <c r="F9" s="77"/>
      <c r="G9" s="77"/>
    </row>
    <row r="10" spans="2:7" x14ac:dyDescent="0.2">
      <c r="B10" s="5" t="s">
        <v>190</v>
      </c>
      <c r="C10" s="88" t="s">
        <v>191</v>
      </c>
      <c r="D10" s="89"/>
      <c r="E10" s="90"/>
      <c r="F10" s="77"/>
      <c r="G10" s="77"/>
    </row>
    <row r="11" spans="2:7" ht="26.25" customHeight="1" x14ac:dyDescent="0.2">
      <c r="B11" s="5">
        <v>2</v>
      </c>
      <c r="C11" s="88" t="s">
        <v>192</v>
      </c>
      <c r="D11" s="89"/>
      <c r="E11" s="90"/>
      <c r="F11" s="77" t="s">
        <v>175</v>
      </c>
      <c r="G11" s="77"/>
    </row>
    <row r="12" spans="2:7" ht="38.25" customHeight="1" x14ac:dyDescent="0.2">
      <c r="B12" s="5" t="s">
        <v>193</v>
      </c>
      <c r="C12" s="88" t="s">
        <v>198</v>
      </c>
      <c r="D12" s="89"/>
      <c r="E12" s="90"/>
      <c r="F12" s="77">
        <v>7030471.5700000003</v>
      </c>
      <c r="G12" s="77">
        <f>F12*2.9%</f>
        <v>203883.67553000001</v>
      </c>
    </row>
    <row r="13" spans="2:7" ht="27.75" customHeight="1" x14ac:dyDescent="0.2">
      <c r="B13" s="5" t="s">
        <v>194</v>
      </c>
      <c r="C13" s="88" t="s">
        <v>199</v>
      </c>
      <c r="D13" s="89"/>
      <c r="E13" s="90"/>
      <c r="F13" s="77"/>
      <c r="G13" s="77"/>
    </row>
    <row r="14" spans="2:7" ht="36.75" customHeight="1" x14ac:dyDescent="0.2">
      <c r="B14" s="5" t="s">
        <v>195</v>
      </c>
      <c r="C14" s="88" t="s">
        <v>200</v>
      </c>
      <c r="D14" s="89"/>
      <c r="E14" s="90"/>
      <c r="F14" s="77">
        <v>7030471.5700000003</v>
      </c>
      <c r="G14" s="77">
        <f>F14*0.2%</f>
        <v>14060.943140000001</v>
      </c>
    </row>
    <row r="15" spans="2:7" ht="40.5" customHeight="1" x14ac:dyDescent="0.2">
      <c r="B15" s="5" t="s">
        <v>196</v>
      </c>
      <c r="C15" s="88" t="s">
        <v>201</v>
      </c>
      <c r="D15" s="89"/>
      <c r="E15" s="90"/>
      <c r="F15" s="77"/>
      <c r="G15" s="77"/>
    </row>
    <row r="16" spans="2:7" ht="39" customHeight="1" x14ac:dyDescent="0.2">
      <c r="B16" s="5" t="s">
        <v>197</v>
      </c>
      <c r="C16" s="88" t="s">
        <v>201</v>
      </c>
      <c r="D16" s="89"/>
      <c r="E16" s="90"/>
      <c r="F16" s="77"/>
      <c r="G16" s="77"/>
    </row>
    <row r="17" spans="2:8" ht="24.75" customHeight="1" x14ac:dyDescent="0.2">
      <c r="B17" s="5">
        <v>3</v>
      </c>
      <c r="C17" s="88" t="s">
        <v>202</v>
      </c>
      <c r="D17" s="89"/>
      <c r="E17" s="90"/>
      <c r="F17" s="77">
        <v>7030471.5700000003</v>
      </c>
      <c r="G17" s="77">
        <f>F17*5.1%</f>
        <v>358554.05007</v>
      </c>
    </row>
    <row r="19" spans="2:8" ht="49.5" customHeight="1" x14ac:dyDescent="0.2">
      <c r="B19" s="91" t="s">
        <v>203</v>
      </c>
      <c r="C19" s="91"/>
      <c r="D19" s="91"/>
      <c r="E19" s="91"/>
      <c r="F19" s="91"/>
      <c r="G19" s="91"/>
    </row>
    <row r="22" spans="2:8" x14ac:dyDescent="0.2">
      <c r="B22" s="85" t="s">
        <v>226</v>
      </c>
      <c r="C22" s="85"/>
      <c r="D22" s="85"/>
      <c r="E22" s="85"/>
      <c r="F22" s="85"/>
      <c r="G22" s="85"/>
    </row>
    <row r="24" spans="2:8" ht="38.25" x14ac:dyDescent="0.2">
      <c r="B24" s="5" t="s">
        <v>169</v>
      </c>
      <c r="C24" s="53" t="s">
        <v>18</v>
      </c>
      <c r="D24" s="5" t="s">
        <v>227</v>
      </c>
      <c r="E24" s="5" t="s">
        <v>228</v>
      </c>
      <c r="F24" s="5" t="s">
        <v>229</v>
      </c>
      <c r="G24" s="5" t="s">
        <v>230</v>
      </c>
      <c r="H24" s="50"/>
    </row>
    <row r="25" spans="2:8" x14ac:dyDescent="0.2">
      <c r="B25" s="24">
        <v>1</v>
      </c>
      <c r="C25" s="54">
        <v>2</v>
      </c>
      <c r="D25" s="24">
        <v>3</v>
      </c>
      <c r="E25" s="24">
        <v>4</v>
      </c>
      <c r="F25" s="24">
        <v>5</v>
      </c>
      <c r="G25" s="24">
        <v>6</v>
      </c>
      <c r="H25" s="50"/>
    </row>
    <row r="26" spans="2:8" x14ac:dyDescent="0.2">
      <c r="B26" s="10">
        <v>1</v>
      </c>
      <c r="C26" s="15" t="s">
        <v>95</v>
      </c>
      <c r="D26" s="57">
        <f>G26/E26</f>
        <v>16124.420401854715</v>
      </c>
      <c r="E26" s="10">
        <v>6.47</v>
      </c>
      <c r="F26" s="10">
        <v>0</v>
      </c>
      <c r="G26" s="59">
        <v>104325</v>
      </c>
      <c r="H26" s="50"/>
    </row>
    <row r="27" spans="2:8" ht="25.5" x14ac:dyDescent="0.2">
      <c r="B27" s="10">
        <v>2</v>
      </c>
      <c r="C27" s="15" t="s">
        <v>96</v>
      </c>
      <c r="D27" s="57">
        <f>G27/E27</f>
        <v>16703.488372093023</v>
      </c>
      <c r="E27" s="10">
        <v>6.45</v>
      </c>
      <c r="F27" s="10"/>
      <c r="G27" s="59">
        <v>107737.5</v>
      </c>
      <c r="H27" s="50"/>
    </row>
    <row r="28" spans="2:8" x14ac:dyDescent="0.2">
      <c r="B28" s="10">
        <v>3</v>
      </c>
      <c r="C28" s="15" t="s">
        <v>97</v>
      </c>
      <c r="D28" s="57">
        <f>G28/E28</f>
        <v>426.90625</v>
      </c>
      <c r="E28" s="59">
        <v>24</v>
      </c>
      <c r="F28" s="10"/>
      <c r="G28" s="59">
        <v>10245.75</v>
      </c>
      <c r="H28" s="50"/>
    </row>
    <row r="29" spans="2:8" x14ac:dyDescent="0.2">
      <c r="B29" s="10"/>
      <c r="C29" s="28" t="s">
        <v>180</v>
      </c>
      <c r="D29" s="55" t="s">
        <v>175</v>
      </c>
      <c r="E29" s="24" t="s">
        <v>175</v>
      </c>
      <c r="F29" s="24" t="s">
        <v>175</v>
      </c>
      <c r="G29" s="75">
        <f>SUM(G26:G28)</f>
        <v>222308.25</v>
      </c>
      <c r="H29" s="50"/>
    </row>
    <row r="31" spans="2:8" x14ac:dyDescent="0.2">
      <c r="B31" s="85" t="s">
        <v>245</v>
      </c>
      <c r="C31" s="85"/>
      <c r="D31" s="85"/>
      <c r="E31" s="85"/>
      <c r="F31" s="85"/>
      <c r="G31" s="85"/>
    </row>
    <row r="33" spans="2:7" ht="38.25" x14ac:dyDescent="0.2">
      <c r="B33" s="5" t="s">
        <v>169</v>
      </c>
      <c r="C33" s="86" t="s">
        <v>170</v>
      </c>
      <c r="D33" s="87"/>
      <c r="E33" s="5" t="s">
        <v>242</v>
      </c>
      <c r="F33" s="5" t="s">
        <v>243</v>
      </c>
      <c r="G33" s="5" t="s">
        <v>244</v>
      </c>
    </row>
    <row r="34" spans="2:7" x14ac:dyDescent="0.2">
      <c r="B34" s="24">
        <v>1</v>
      </c>
      <c r="C34" s="81">
        <v>2</v>
      </c>
      <c r="D34" s="82"/>
      <c r="E34" s="24">
        <v>3</v>
      </c>
      <c r="F34" s="24">
        <v>4</v>
      </c>
      <c r="G34" s="24">
        <v>5</v>
      </c>
    </row>
    <row r="35" spans="2:7" x14ac:dyDescent="0.2">
      <c r="B35" s="10">
        <v>1</v>
      </c>
      <c r="C35" s="83" t="s">
        <v>294</v>
      </c>
      <c r="D35" s="84"/>
      <c r="E35" s="58">
        <f>G35/F35</f>
        <v>2842.7884615384614</v>
      </c>
      <c r="F35" s="10">
        <v>130</v>
      </c>
      <c r="G35" s="10">
        <v>369562.5</v>
      </c>
    </row>
    <row r="36" spans="2:7" x14ac:dyDescent="0.2">
      <c r="B36" s="10"/>
      <c r="C36" s="83"/>
      <c r="D36" s="84"/>
      <c r="E36" s="58"/>
      <c r="F36" s="10"/>
      <c r="G36" s="10"/>
    </row>
    <row r="37" spans="2:7" x14ac:dyDescent="0.2">
      <c r="B37" s="10"/>
      <c r="C37" s="83"/>
      <c r="D37" s="84"/>
      <c r="E37" s="58"/>
      <c r="F37" s="10"/>
      <c r="G37" s="10"/>
    </row>
    <row r="38" spans="2:7" x14ac:dyDescent="0.2">
      <c r="B38" s="10"/>
      <c r="C38" s="83"/>
      <c r="D38" s="84"/>
      <c r="E38" s="58"/>
      <c r="F38" s="10"/>
      <c r="G38" s="10"/>
    </row>
    <row r="39" spans="2:7" x14ac:dyDescent="0.2">
      <c r="B39" s="10"/>
      <c r="C39" s="83"/>
      <c r="D39" s="84"/>
      <c r="E39" s="58"/>
      <c r="F39" s="10"/>
      <c r="G39" s="10"/>
    </row>
    <row r="40" spans="2:7" x14ac:dyDescent="0.2">
      <c r="B40" s="10"/>
      <c r="C40" s="81" t="s">
        <v>180</v>
      </c>
      <c r="D40" s="82"/>
      <c r="E40" s="24"/>
      <c r="F40" s="24" t="s">
        <v>175</v>
      </c>
      <c r="G40" s="60">
        <f>SUM(G35:G39)</f>
        <v>369562.5</v>
      </c>
    </row>
  </sheetData>
  <mergeCells count="25">
    <mergeCell ref="C13:E13"/>
    <mergeCell ref="B3:G3"/>
    <mergeCell ref="C5:E5"/>
    <mergeCell ref="C6:E6"/>
    <mergeCell ref="C7:E7"/>
    <mergeCell ref="C8:E8"/>
    <mergeCell ref="C9:E9"/>
    <mergeCell ref="C10:E10"/>
    <mergeCell ref="C11:E11"/>
    <mergeCell ref="C12:E12"/>
    <mergeCell ref="B31:G31"/>
    <mergeCell ref="C33:D33"/>
    <mergeCell ref="B22:G22"/>
    <mergeCell ref="C14:E14"/>
    <mergeCell ref="C15:E15"/>
    <mergeCell ref="C16:E16"/>
    <mergeCell ref="C17:E17"/>
    <mergeCell ref="B19:G19"/>
    <mergeCell ref="C40:D40"/>
    <mergeCell ref="C34:D34"/>
    <mergeCell ref="C35:D35"/>
    <mergeCell ref="C36:D36"/>
    <mergeCell ref="C37:D37"/>
    <mergeCell ref="C38:D38"/>
    <mergeCell ref="C39:D39"/>
  </mergeCells>
  <phoneticPr fontId="5" type="noConversion"/>
  <pageMargins left="0.70866141732283472" right="0.70866141732283472" top="0.74803149606299213" bottom="0.74803149606299213" header="0.31496062992125984" footer="0.31496062992125984"/>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62"/>
  <sheetViews>
    <sheetView topLeftCell="A91" workbookViewId="0">
      <selection activeCell="G112" sqref="G112"/>
    </sheetView>
  </sheetViews>
  <sheetFormatPr defaultRowHeight="12.75" x14ac:dyDescent="0.2"/>
  <cols>
    <col min="1" max="2" width="9.140625" style="9"/>
    <col min="3" max="3" width="18.85546875" style="9" customWidth="1"/>
    <col min="4" max="4" width="14.5703125" style="9" customWidth="1"/>
    <col min="5" max="5" width="14.42578125" style="9" customWidth="1"/>
    <col min="6" max="6" width="13" style="9" customWidth="1"/>
    <col min="7" max="7" width="17" style="9" customWidth="1"/>
    <col min="8" max="16384" width="9.140625" style="9"/>
  </cols>
  <sheetData>
    <row r="1" spans="2:7" ht="31.5" customHeight="1" x14ac:dyDescent="0.2">
      <c r="B1" s="196" t="s">
        <v>168</v>
      </c>
      <c r="C1" s="196"/>
      <c r="D1" s="196"/>
      <c r="E1" s="196"/>
      <c r="F1" s="196"/>
      <c r="G1" s="196"/>
    </row>
    <row r="3" spans="2:7" ht="63.75" x14ac:dyDescent="0.2">
      <c r="B3" s="5" t="s">
        <v>169</v>
      </c>
      <c r="C3" s="5" t="s">
        <v>170</v>
      </c>
      <c r="D3" s="5" t="s">
        <v>171</v>
      </c>
      <c r="E3" s="5" t="s">
        <v>172</v>
      </c>
      <c r="F3" s="5" t="s">
        <v>173</v>
      </c>
      <c r="G3" s="5" t="s">
        <v>174</v>
      </c>
    </row>
    <row r="4" spans="2:7" x14ac:dyDescent="0.2">
      <c r="B4" s="11">
        <v>1</v>
      </c>
      <c r="C4" s="11">
        <v>2</v>
      </c>
      <c r="D4" s="11">
        <v>3</v>
      </c>
      <c r="E4" s="11">
        <v>4</v>
      </c>
      <c r="F4" s="11">
        <v>5</v>
      </c>
      <c r="G4" s="11">
        <v>6</v>
      </c>
    </row>
    <row r="5" spans="2:7" x14ac:dyDescent="0.2">
      <c r="B5" s="10"/>
      <c r="C5" s="10"/>
      <c r="D5" s="10"/>
      <c r="E5" s="10"/>
      <c r="F5" s="10"/>
      <c r="G5" s="10"/>
    </row>
    <row r="6" spans="2:7" x14ac:dyDescent="0.2">
      <c r="B6" s="10"/>
      <c r="C6" s="10"/>
      <c r="D6" s="10"/>
      <c r="E6" s="10"/>
      <c r="F6" s="10"/>
      <c r="G6" s="10"/>
    </row>
    <row r="7" spans="2:7" x14ac:dyDescent="0.2">
      <c r="B7" s="10"/>
      <c r="C7" s="10" t="s">
        <v>180</v>
      </c>
      <c r="D7" s="24" t="s">
        <v>175</v>
      </c>
      <c r="E7" s="24" t="s">
        <v>175</v>
      </c>
      <c r="F7" s="24" t="s">
        <v>175</v>
      </c>
      <c r="G7" s="10"/>
    </row>
    <row r="10" spans="2:7" ht="15.75" x14ac:dyDescent="0.25">
      <c r="B10" s="154" t="s">
        <v>176</v>
      </c>
      <c r="C10" s="154"/>
      <c r="D10" s="154"/>
      <c r="E10" s="154"/>
      <c r="F10" s="154"/>
      <c r="G10" s="154"/>
    </row>
    <row r="12" spans="2:7" ht="51" x14ac:dyDescent="0.2">
      <c r="B12" s="5" t="s">
        <v>169</v>
      </c>
      <c r="C12" s="5" t="s">
        <v>170</v>
      </c>
      <c r="D12" s="8" t="s">
        <v>177</v>
      </c>
      <c r="E12" s="8" t="s">
        <v>178</v>
      </c>
      <c r="F12" s="8" t="s">
        <v>179</v>
      </c>
      <c r="G12" s="5" t="s">
        <v>174</v>
      </c>
    </row>
    <row r="13" spans="2:7" x14ac:dyDescent="0.2">
      <c r="B13" s="11">
        <v>1</v>
      </c>
      <c r="C13" s="11">
        <v>2</v>
      </c>
      <c r="D13" s="11">
        <v>3</v>
      </c>
      <c r="E13" s="11">
        <v>4</v>
      </c>
      <c r="F13" s="11">
        <v>5</v>
      </c>
      <c r="G13" s="11">
        <v>6</v>
      </c>
    </row>
    <row r="14" spans="2:7" x14ac:dyDescent="0.2">
      <c r="B14" s="10"/>
      <c r="C14" s="10"/>
      <c r="D14" s="10"/>
      <c r="E14" s="10"/>
      <c r="F14" s="10"/>
      <c r="G14" s="10"/>
    </row>
    <row r="15" spans="2:7" x14ac:dyDescent="0.2">
      <c r="B15" s="10"/>
      <c r="C15" s="10"/>
      <c r="D15" s="10"/>
      <c r="E15" s="10"/>
      <c r="F15" s="10"/>
      <c r="G15" s="10"/>
    </row>
    <row r="16" spans="2:7" x14ac:dyDescent="0.2">
      <c r="B16" s="10"/>
      <c r="C16" s="10" t="s">
        <v>180</v>
      </c>
      <c r="D16" s="24" t="s">
        <v>175</v>
      </c>
      <c r="E16" s="24" t="s">
        <v>175</v>
      </c>
      <c r="F16" s="24" t="s">
        <v>175</v>
      </c>
      <c r="G16" s="10"/>
    </row>
    <row r="19" spans="2:7" ht="60" customHeight="1" x14ac:dyDescent="0.25">
      <c r="B19" s="92" t="s">
        <v>181</v>
      </c>
      <c r="C19" s="92"/>
      <c r="D19" s="92"/>
      <c r="E19" s="92"/>
      <c r="F19" s="92"/>
      <c r="G19" s="92"/>
    </row>
    <row r="21" spans="2:7" ht="63.75" x14ac:dyDescent="0.2">
      <c r="B21" s="5" t="s">
        <v>169</v>
      </c>
      <c r="C21" s="86" t="s">
        <v>182</v>
      </c>
      <c r="D21" s="93"/>
      <c r="E21" s="87"/>
      <c r="F21" s="5" t="s">
        <v>183</v>
      </c>
      <c r="G21" s="5" t="s">
        <v>184</v>
      </c>
    </row>
    <row r="22" spans="2:7" x14ac:dyDescent="0.2">
      <c r="B22" s="23">
        <v>1</v>
      </c>
      <c r="C22" s="94">
        <v>2</v>
      </c>
      <c r="D22" s="95"/>
      <c r="E22" s="96"/>
      <c r="F22" s="24">
        <v>3</v>
      </c>
      <c r="G22" s="24">
        <v>4</v>
      </c>
    </row>
    <row r="23" spans="2:7" ht="22.5" customHeight="1" x14ac:dyDescent="0.2">
      <c r="B23" s="5">
        <v>1</v>
      </c>
      <c r="C23" s="88" t="s">
        <v>186</v>
      </c>
      <c r="D23" s="89"/>
      <c r="E23" s="90"/>
      <c r="F23" s="77" t="s">
        <v>175</v>
      </c>
      <c r="G23" s="77">
        <f>G24+G25+G26+G27+G28+G29+G30+G31+G32+G33</f>
        <v>2130202.9387400001</v>
      </c>
    </row>
    <row r="24" spans="2:7" x14ac:dyDescent="0.2">
      <c r="B24" s="5" t="s">
        <v>185</v>
      </c>
      <c r="C24" s="88" t="s">
        <v>187</v>
      </c>
      <c r="D24" s="89"/>
      <c r="E24" s="90"/>
      <c r="F24" s="77">
        <v>7030471.5700000003</v>
      </c>
      <c r="G24" s="77">
        <v>1553704.27</v>
      </c>
    </row>
    <row r="25" spans="2:7" x14ac:dyDescent="0.2">
      <c r="B25" s="5" t="s">
        <v>189</v>
      </c>
      <c r="C25" s="88" t="s">
        <v>188</v>
      </c>
      <c r="D25" s="89"/>
      <c r="E25" s="90"/>
      <c r="F25" s="77"/>
      <c r="G25" s="77"/>
    </row>
    <row r="26" spans="2:7" x14ac:dyDescent="0.2">
      <c r="B26" s="5" t="s">
        <v>190</v>
      </c>
      <c r="C26" s="88" t="s">
        <v>191</v>
      </c>
      <c r="D26" s="89"/>
      <c r="E26" s="90"/>
      <c r="F26" s="77"/>
      <c r="G26" s="77"/>
    </row>
    <row r="27" spans="2:7" ht="26.25" customHeight="1" x14ac:dyDescent="0.2">
      <c r="B27" s="5">
        <v>2</v>
      </c>
      <c r="C27" s="88" t="s">
        <v>192</v>
      </c>
      <c r="D27" s="89"/>
      <c r="E27" s="90"/>
      <c r="F27" s="77" t="s">
        <v>175</v>
      </c>
      <c r="G27" s="77"/>
    </row>
    <row r="28" spans="2:7" ht="38.25" customHeight="1" x14ac:dyDescent="0.2">
      <c r="B28" s="5" t="s">
        <v>193</v>
      </c>
      <c r="C28" s="88" t="s">
        <v>198</v>
      </c>
      <c r="D28" s="89"/>
      <c r="E28" s="90"/>
      <c r="F28" s="77">
        <v>7030471.5700000003</v>
      </c>
      <c r="G28" s="77">
        <f>F28*2.9%</f>
        <v>203883.67553000001</v>
      </c>
    </row>
    <row r="29" spans="2:7" ht="27.75" customHeight="1" x14ac:dyDescent="0.2">
      <c r="B29" s="5" t="s">
        <v>194</v>
      </c>
      <c r="C29" s="88" t="s">
        <v>199</v>
      </c>
      <c r="D29" s="89"/>
      <c r="E29" s="90"/>
      <c r="F29" s="77"/>
      <c r="G29" s="77"/>
    </row>
    <row r="30" spans="2:7" ht="36.75" customHeight="1" x14ac:dyDescent="0.2">
      <c r="B30" s="5" t="s">
        <v>195</v>
      </c>
      <c r="C30" s="88" t="s">
        <v>200</v>
      </c>
      <c r="D30" s="89"/>
      <c r="E30" s="90"/>
      <c r="F30" s="77">
        <v>7030471.5700000003</v>
      </c>
      <c r="G30" s="77">
        <f>F30*0.2%</f>
        <v>14060.943140000001</v>
      </c>
    </row>
    <row r="31" spans="2:7" ht="40.5" customHeight="1" x14ac:dyDescent="0.2">
      <c r="B31" s="5" t="s">
        <v>196</v>
      </c>
      <c r="C31" s="88" t="s">
        <v>201</v>
      </c>
      <c r="D31" s="89"/>
      <c r="E31" s="90"/>
      <c r="F31" s="77"/>
      <c r="G31" s="77"/>
    </row>
    <row r="32" spans="2:7" ht="39" customHeight="1" x14ac:dyDescent="0.2">
      <c r="B32" s="5" t="s">
        <v>197</v>
      </c>
      <c r="C32" s="88" t="s">
        <v>201</v>
      </c>
      <c r="D32" s="89"/>
      <c r="E32" s="90"/>
      <c r="F32" s="77"/>
      <c r="G32" s="77"/>
    </row>
    <row r="33" spans="2:7" ht="24.75" customHeight="1" x14ac:dyDescent="0.2">
      <c r="B33" s="5">
        <v>3</v>
      </c>
      <c r="C33" s="88" t="s">
        <v>202</v>
      </c>
      <c r="D33" s="89"/>
      <c r="E33" s="90"/>
      <c r="F33" s="77">
        <v>7030471.5700000003</v>
      </c>
      <c r="G33" s="77">
        <f>F33*5.1%</f>
        <v>358554.05007</v>
      </c>
    </row>
    <row r="35" spans="2:7" ht="49.5" customHeight="1" x14ac:dyDescent="0.2">
      <c r="B35" s="91" t="s">
        <v>203</v>
      </c>
      <c r="C35" s="91"/>
      <c r="D35" s="91"/>
      <c r="E35" s="91"/>
      <c r="F35" s="91"/>
      <c r="G35" s="91"/>
    </row>
    <row r="37" spans="2:7" x14ac:dyDescent="0.2">
      <c r="B37" s="85" t="s">
        <v>204</v>
      </c>
      <c r="C37" s="85"/>
      <c r="D37" s="85"/>
      <c r="E37" s="85"/>
      <c r="F37" s="85"/>
      <c r="G37" s="85"/>
    </row>
    <row r="39" spans="2:7" x14ac:dyDescent="0.2">
      <c r="B39" s="195" t="s">
        <v>206</v>
      </c>
      <c r="C39" s="195"/>
      <c r="D39" s="195"/>
      <c r="E39" s="195"/>
      <c r="F39" s="195"/>
      <c r="G39" s="195"/>
    </row>
    <row r="40" spans="2:7" x14ac:dyDescent="0.2">
      <c r="B40" s="195" t="s">
        <v>205</v>
      </c>
      <c r="C40" s="195"/>
      <c r="D40" s="195"/>
      <c r="E40" s="195"/>
      <c r="F40" s="195"/>
      <c r="G40" s="195"/>
    </row>
    <row r="42" spans="2:7" ht="38.25" x14ac:dyDescent="0.2">
      <c r="B42" s="5" t="s">
        <v>169</v>
      </c>
      <c r="C42" s="86" t="s">
        <v>18</v>
      </c>
      <c r="D42" s="87"/>
      <c r="E42" s="5" t="s">
        <v>207</v>
      </c>
      <c r="F42" s="5" t="s">
        <v>208</v>
      </c>
      <c r="G42" s="5" t="s">
        <v>209</v>
      </c>
    </row>
    <row r="43" spans="2:7" x14ac:dyDescent="0.2">
      <c r="B43" s="24">
        <v>1</v>
      </c>
      <c r="C43" s="81">
        <v>2</v>
      </c>
      <c r="D43" s="82"/>
      <c r="E43" s="24">
        <v>3</v>
      </c>
      <c r="F43" s="24">
        <v>4</v>
      </c>
      <c r="G43" s="24">
        <v>5</v>
      </c>
    </row>
    <row r="44" spans="2:7" x14ac:dyDescent="0.2">
      <c r="B44" s="10"/>
      <c r="C44" s="81"/>
      <c r="D44" s="82"/>
      <c r="E44" s="10"/>
      <c r="F44" s="10"/>
      <c r="G44" s="10"/>
    </row>
    <row r="45" spans="2:7" x14ac:dyDescent="0.2">
      <c r="B45" s="10"/>
      <c r="C45" s="81"/>
      <c r="D45" s="82"/>
      <c r="E45" s="10"/>
      <c r="F45" s="10"/>
      <c r="G45" s="10"/>
    </row>
    <row r="46" spans="2:7" x14ac:dyDescent="0.2">
      <c r="B46" s="10"/>
      <c r="C46" s="81" t="s">
        <v>180</v>
      </c>
      <c r="D46" s="82"/>
      <c r="E46" s="24" t="s">
        <v>175</v>
      </c>
      <c r="F46" s="24" t="s">
        <v>175</v>
      </c>
      <c r="G46" s="10"/>
    </row>
    <row r="48" spans="2:7" x14ac:dyDescent="0.2">
      <c r="B48" s="85" t="s">
        <v>210</v>
      </c>
      <c r="C48" s="85"/>
      <c r="D48" s="85"/>
      <c r="E48" s="85"/>
      <c r="F48" s="85"/>
      <c r="G48" s="85"/>
    </row>
    <row r="50" spans="2:7" x14ac:dyDescent="0.2">
      <c r="B50" s="195" t="s">
        <v>206</v>
      </c>
      <c r="C50" s="195"/>
      <c r="D50" s="195"/>
      <c r="E50" s="195"/>
      <c r="F50" s="195"/>
      <c r="G50" s="195"/>
    </row>
    <row r="51" spans="2:7" x14ac:dyDescent="0.2">
      <c r="B51" s="195" t="s">
        <v>205</v>
      </c>
      <c r="C51" s="195"/>
      <c r="D51" s="195"/>
      <c r="E51" s="195"/>
      <c r="F51" s="195"/>
      <c r="G51" s="195"/>
    </row>
    <row r="53" spans="2:7" ht="76.5" x14ac:dyDescent="0.2">
      <c r="B53" s="5" t="s">
        <v>169</v>
      </c>
      <c r="C53" s="86" t="s">
        <v>170</v>
      </c>
      <c r="D53" s="87"/>
      <c r="E53" s="5" t="s">
        <v>211</v>
      </c>
      <c r="F53" s="5" t="s">
        <v>212</v>
      </c>
      <c r="G53" s="5" t="s">
        <v>213</v>
      </c>
    </row>
    <row r="54" spans="2:7" x14ac:dyDescent="0.2">
      <c r="B54" s="24">
        <v>1</v>
      </c>
      <c r="C54" s="81">
        <v>2</v>
      </c>
      <c r="D54" s="82"/>
      <c r="E54" s="24">
        <v>3</v>
      </c>
      <c r="F54" s="24">
        <v>4</v>
      </c>
      <c r="G54" s="24">
        <v>5</v>
      </c>
    </row>
    <row r="55" spans="2:7" x14ac:dyDescent="0.2">
      <c r="B55" s="10">
        <v>1</v>
      </c>
      <c r="C55" s="83"/>
      <c r="D55" s="84"/>
      <c r="E55" s="10"/>
      <c r="F55" s="10"/>
      <c r="G55" s="10"/>
    </row>
    <row r="56" spans="2:7" x14ac:dyDescent="0.2">
      <c r="B56" s="10">
        <v>2</v>
      </c>
      <c r="C56" s="83"/>
      <c r="D56" s="84"/>
      <c r="E56" s="10"/>
      <c r="F56" s="10"/>
      <c r="G56" s="10"/>
    </row>
    <row r="57" spans="2:7" x14ac:dyDescent="0.2">
      <c r="B57" s="10">
        <v>3</v>
      </c>
      <c r="C57" s="83"/>
      <c r="D57" s="84"/>
      <c r="E57" s="10"/>
      <c r="F57" s="10"/>
      <c r="G57" s="10"/>
    </row>
    <row r="58" spans="2:7" x14ac:dyDescent="0.2">
      <c r="B58" s="10">
        <v>4</v>
      </c>
      <c r="C58" s="83"/>
      <c r="D58" s="84"/>
      <c r="E58" s="10"/>
      <c r="F58" s="10"/>
      <c r="G58" s="10"/>
    </row>
    <row r="59" spans="2:7" x14ac:dyDescent="0.2">
      <c r="B59" s="10">
        <v>5</v>
      </c>
      <c r="C59" s="83"/>
      <c r="D59" s="84"/>
      <c r="E59" s="10"/>
      <c r="F59" s="10"/>
      <c r="G59" s="10"/>
    </row>
    <row r="60" spans="2:7" x14ac:dyDescent="0.2">
      <c r="B60" s="10"/>
      <c r="C60" s="81" t="s">
        <v>180</v>
      </c>
      <c r="D60" s="82"/>
      <c r="E60" s="24" t="s">
        <v>175</v>
      </c>
      <c r="F60" s="24" t="s">
        <v>175</v>
      </c>
      <c r="G60" s="60">
        <f>SUM(G55:G59)</f>
        <v>0</v>
      </c>
    </row>
    <row r="62" spans="2:7" x14ac:dyDescent="0.2">
      <c r="B62" s="85" t="s">
        <v>214</v>
      </c>
      <c r="C62" s="85"/>
      <c r="D62" s="85"/>
      <c r="E62" s="85"/>
      <c r="F62" s="85"/>
      <c r="G62" s="85"/>
    </row>
    <row r="63" spans="2:7" x14ac:dyDescent="0.2">
      <c r="B63" s="195" t="s">
        <v>206</v>
      </c>
      <c r="C63" s="195"/>
      <c r="D63" s="195"/>
      <c r="E63" s="195"/>
      <c r="F63" s="195"/>
      <c r="G63" s="195"/>
    </row>
    <row r="64" spans="2:7" x14ac:dyDescent="0.2">
      <c r="B64" s="195" t="s">
        <v>205</v>
      </c>
      <c r="C64" s="195"/>
      <c r="D64" s="195"/>
      <c r="E64" s="195"/>
      <c r="F64" s="195"/>
      <c r="G64" s="195"/>
    </row>
    <row r="66" spans="2:7" ht="38.25" x14ac:dyDescent="0.2">
      <c r="B66" s="5" t="s">
        <v>169</v>
      </c>
      <c r="C66" s="86" t="s">
        <v>18</v>
      </c>
      <c r="D66" s="87"/>
      <c r="E66" s="5" t="s">
        <v>207</v>
      </c>
      <c r="F66" s="5" t="s">
        <v>208</v>
      </c>
      <c r="G66" s="5" t="s">
        <v>209</v>
      </c>
    </row>
    <row r="67" spans="2:7" x14ac:dyDescent="0.2">
      <c r="B67" s="24">
        <v>1</v>
      </c>
      <c r="C67" s="81">
        <v>2</v>
      </c>
      <c r="D67" s="82"/>
      <c r="E67" s="24">
        <v>3</v>
      </c>
      <c r="F67" s="24">
        <v>4</v>
      </c>
      <c r="G67" s="24">
        <v>5</v>
      </c>
    </row>
    <row r="68" spans="2:7" x14ac:dyDescent="0.2">
      <c r="B68" s="10"/>
      <c r="C68" s="81"/>
      <c r="D68" s="82"/>
      <c r="E68" s="10"/>
      <c r="F68" s="10"/>
      <c r="G68" s="10"/>
    </row>
    <row r="69" spans="2:7" x14ac:dyDescent="0.2">
      <c r="B69" s="10"/>
      <c r="C69" s="81"/>
      <c r="D69" s="82"/>
      <c r="E69" s="10"/>
      <c r="F69" s="10"/>
      <c r="G69" s="10"/>
    </row>
    <row r="70" spans="2:7" x14ac:dyDescent="0.2">
      <c r="B70" s="10"/>
      <c r="C70" s="81" t="s">
        <v>180</v>
      </c>
      <c r="D70" s="82"/>
      <c r="E70" s="24" t="s">
        <v>175</v>
      </c>
      <c r="F70" s="24" t="s">
        <v>175</v>
      </c>
      <c r="G70" s="10"/>
    </row>
    <row r="72" spans="2:7" x14ac:dyDescent="0.2">
      <c r="B72" s="85" t="s">
        <v>215</v>
      </c>
      <c r="C72" s="85"/>
      <c r="D72" s="85"/>
      <c r="E72" s="85"/>
      <c r="F72" s="85"/>
      <c r="G72" s="85"/>
    </row>
    <row r="73" spans="2:7" x14ac:dyDescent="0.2">
      <c r="B73" s="195" t="s">
        <v>206</v>
      </c>
      <c r="C73" s="195"/>
      <c r="D73" s="195"/>
      <c r="E73" s="195"/>
      <c r="F73" s="195"/>
      <c r="G73" s="195"/>
    </row>
    <row r="74" spans="2:7" x14ac:dyDescent="0.2">
      <c r="B74" s="195" t="s">
        <v>205</v>
      </c>
      <c r="C74" s="195"/>
      <c r="D74" s="195"/>
      <c r="E74" s="195"/>
      <c r="F74" s="195"/>
      <c r="G74" s="195"/>
    </row>
    <row r="76" spans="2:7" ht="38.25" x14ac:dyDescent="0.2">
      <c r="B76" s="5" t="s">
        <v>169</v>
      </c>
      <c r="C76" s="86" t="s">
        <v>18</v>
      </c>
      <c r="D76" s="87"/>
      <c r="E76" s="5" t="s">
        <v>207</v>
      </c>
      <c r="F76" s="5" t="s">
        <v>208</v>
      </c>
      <c r="G76" s="5" t="s">
        <v>209</v>
      </c>
    </row>
    <row r="77" spans="2:7" x14ac:dyDescent="0.2">
      <c r="B77" s="24">
        <v>1</v>
      </c>
      <c r="C77" s="81">
        <v>2</v>
      </c>
      <c r="D77" s="82"/>
      <c r="E77" s="24">
        <v>3</v>
      </c>
      <c r="F77" s="24">
        <v>4</v>
      </c>
      <c r="G77" s="24">
        <v>5</v>
      </c>
    </row>
    <row r="78" spans="2:7" x14ac:dyDescent="0.2">
      <c r="B78" s="10"/>
      <c r="C78" s="81"/>
      <c r="D78" s="82"/>
      <c r="E78" s="10"/>
      <c r="F78" s="10"/>
      <c r="G78" s="10"/>
    </row>
    <row r="79" spans="2:7" x14ac:dyDescent="0.2">
      <c r="B79" s="10"/>
      <c r="C79" s="81"/>
      <c r="D79" s="82"/>
      <c r="E79" s="10"/>
      <c r="F79" s="10"/>
      <c r="G79" s="10"/>
    </row>
    <row r="80" spans="2:7" x14ac:dyDescent="0.2">
      <c r="B80" s="10"/>
      <c r="C80" s="81" t="s">
        <v>180</v>
      </c>
      <c r="D80" s="82"/>
      <c r="E80" s="24" t="s">
        <v>175</v>
      </c>
      <c r="F80" s="24" t="s">
        <v>175</v>
      </c>
      <c r="G80" s="10"/>
    </row>
    <row r="82" spans="2:7" x14ac:dyDescent="0.2">
      <c r="B82" s="85" t="s">
        <v>216</v>
      </c>
      <c r="C82" s="85"/>
      <c r="D82" s="85"/>
      <c r="E82" s="85"/>
      <c r="F82" s="85"/>
      <c r="G82" s="85"/>
    </row>
    <row r="83" spans="2:7" x14ac:dyDescent="0.2">
      <c r="B83" s="195" t="s">
        <v>295</v>
      </c>
      <c r="C83" s="195"/>
      <c r="D83" s="195"/>
      <c r="E83" s="195"/>
      <c r="F83" s="195"/>
      <c r="G83" s="195"/>
    </row>
    <row r="84" spans="2:7" x14ac:dyDescent="0.2">
      <c r="B84" s="195" t="s">
        <v>296</v>
      </c>
      <c r="C84" s="195"/>
      <c r="D84" s="195"/>
      <c r="E84" s="195"/>
      <c r="F84" s="195"/>
      <c r="G84" s="195"/>
    </row>
    <row r="85" spans="2:7" x14ac:dyDescent="0.2">
      <c r="B85" s="56"/>
      <c r="C85" s="56"/>
      <c r="D85" s="56"/>
      <c r="E85" s="56"/>
      <c r="F85" s="56"/>
      <c r="G85" s="56"/>
    </row>
    <row r="86" spans="2:7" x14ac:dyDescent="0.2">
      <c r="B86" s="85" t="s">
        <v>221</v>
      </c>
      <c r="C86" s="85"/>
      <c r="D86" s="85"/>
      <c r="E86" s="85"/>
      <c r="F86" s="85"/>
      <c r="G86" s="85"/>
    </row>
    <row r="88" spans="2:7" ht="25.5" x14ac:dyDescent="0.2">
      <c r="B88" s="5" t="s">
        <v>169</v>
      </c>
      <c r="C88" s="53" t="s">
        <v>170</v>
      </c>
      <c r="D88" s="5" t="s">
        <v>217</v>
      </c>
      <c r="E88" s="5" t="s">
        <v>218</v>
      </c>
      <c r="F88" s="5" t="s">
        <v>219</v>
      </c>
      <c r="G88" s="5" t="s">
        <v>220</v>
      </c>
    </row>
    <row r="89" spans="2:7" x14ac:dyDescent="0.2">
      <c r="B89" s="24">
        <v>1</v>
      </c>
      <c r="C89" s="54">
        <v>2</v>
      </c>
      <c r="D89" s="24">
        <v>3</v>
      </c>
      <c r="E89" s="24">
        <v>4</v>
      </c>
      <c r="F89" s="24">
        <v>5</v>
      </c>
      <c r="G89" s="24">
        <v>6</v>
      </c>
    </row>
    <row r="90" spans="2:7" x14ac:dyDescent="0.2">
      <c r="B90" s="10">
        <v>1</v>
      </c>
      <c r="C90" s="8"/>
      <c r="D90" s="55"/>
      <c r="E90" s="10"/>
      <c r="F90" s="10"/>
      <c r="G90" s="10"/>
    </row>
    <row r="91" spans="2:7" x14ac:dyDescent="0.2">
      <c r="B91" s="10">
        <v>2</v>
      </c>
      <c r="C91" s="28"/>
      <c r="D91" s="55"/>
      <c r="E91" s="10"/>
      <c r="F91" s="10"/>
      <c r="G91" s="10"/>
    </row>
    <row r="92" spans="2:7" x14ac:dyDescent="0.2">
      <c r="B92" s="10">
        <v>3</v>
      </c>
      <c r="C92" s="28"/>
      <c r="D92" s="55"/>
      <c r="E92" s="10"/>
      <c r="F92" s="10"/>
      <c r="G92" s="10"/>
    </row>
    <row r="93" spans="2:7" x14ac:dyDescent="0.2">
      <c r="B93" s="10">
        <v>4</v>
      </c>
      <c r="C93" s="28"/>
      <c r="D93" s="55"/>
      <c r="E93" s="10"/>
      <c r="F93" s="10"/>
      <c r="G93" s="10"/>
    </row>
    <row r="94" spans="2:7" x14ac:dyDescent="0.2">
      <c r="B94" s="10"/>
      <c r="C94" s="28"/>
      <c r="D94" s="55"/>
      <c r="E94" s="10"/>
      <c r="F94" s="10"/>
      <c r="G94" s="10"/>
    </row>
    <row r="95" spans="2:7" x14ac:dyDescent="0.2">
      <c r="B95" s="10"/>
      <c r="C95" s="28" t="s">
        <v>180</v>
      </c>
      <c r="D95" s="55" t="s">
        <v>175</v>
      </c>
      <c r="E95" s="24" t="s">
        <v>175</v>
      </c>
      <c r="F95" s="24" t="s">
        <v>175</v>
      </c>
      <c r="G95" s="60">
        <f>SUM(G90:G94)</f>
        <v>0</v>
      </c>
    </row>
    <row r="97" spans="2:8" x14ac:dyDescent="0.2">
      <c r="B97" s="85" t="s">
        <v>222</v>
      </c>
      <c r="C97" s="85"/>
      <c r="D97" s="85"/>
      <c r="E97" s="85"/>
      <c r="F97" s="85"/>
      <c r="G97" s="85"/>
    </row>
    <row r="99" spans="2:8" ht="38.25" x14ac:dyDescent="0.2">
      <c r="B99" s="5" t="s">
        <v>169</v>
      </c>
      <c r="C99" s="86" t="s">
        <v>170</v>
      </c>
      <c r="D99" s="87"/>
      <c r="E99" s="5" t="s">
        <v>223</v>
      </c>
      <c r="F99" s="5" t="s">
        <v>224</v>
      </c>
      <c r="G99" s="5" t="s">
        <v>225</v>
      </c>
    </row>
    <row r="100" spans="2:8" x14ac:dyDescent="0.2">
      <c r="B100" s="24">
        <v>1</v>
      </c>
      <c r="C100" s="81">
        <v>2</v>
      </c>
      <c r="D100" s="82"/>
      <c r="E100" s="24">
        <v>3</v>
      </c>
      <c r="F100" s="24">
        <v>4</v>
      </c>
      <c r="G100" s="24">
        <v>5</v>
      </c>
    </row>
    <row r="101" spans="2:8" x14ac:dyDescent="0.2">
      <c r="B101" s="10"/>
      <c r="C101" s="81"/>
      <c r="D101" s="82"/>
      <c r="E101" s="10"/>
      <c r="F101" s="10"/>
      <c r="G101" s="10"/>
    </row>
    <row r="102" spans="2:8" x14ac:dyDescent="0.2">
      <c r="B102" s="10"/>
      <c r="C102" s="81"/>
      <c r="D102" s="82"/>
      <c r="E102" s="10"/>
      <c r="F102" s="10"/>
      <c r="G102" s="10"/>
    </row>
    <row r="103" spans="2:8" x14ac:dyDescent="0.2">
      <c r="B103" s="10"/>
      <c r="C103" s="81" t="s">
        <v>180</v>
      </c>
      <c r="D103" s="82"/>
      <c r="E103" s="24"/>
      <c r="F103" s="24"/>
      <c r="G103" s="10"/>
    </row>
    <row r="105" spans="2:8" x14ac:dyDescent="0.2">
      <c r="B105" s="85" t="s">
        <v>226</v>
      </c>
      <c r="C105" s="85"/>
      <c r="D105" s="85"/>
      <c r="E105" s="85"/>
      <c r="F105" s="85"/>
      <c r="G105" s="85"/>
    </row>
    <row r="107" spans="2:8" ht="38.25" x14ac:dyDescent="0.2">
      <c r="B107" s="5" t="s">
        <v>169</v>
      </c>
      <c r="C107" s="53" t="s">
        <v>18</v>
      </c>
      <c r="D107" s="5" t="s">
        <v>227</v>
      </c>
      <c r="E107" s="5" t="s">
        <v>228</v>
      </c>
      <c r="F107" s="5" t="s">
        <v>229</v>
      </c>
      <c r="G107" s="5" t="s">
        <v>230</v>
      </c>
      <c r="H107" s="50"/>
    </row>
    <row r="108" spans="2:8" x14ac:dyDescent="0.2">
      <c r="B108" s="24">
        <v>1</v>
      </c>
      <c r="C108" s="54">
        <v>2</v>
      </c>
      <c r="D108" s="24">
        <v>3</v>
      </c>
      <c r="E108" s="24">
        <v>4</v>
      </c>
      <c r="F108" s="24">
        <v>5</v>
      </c>
      <c r="G108" s="24">
        <v>6</v>
      </c>
      <c r="H108" s="50"/>
    </row>
    <row r="109" spans="2:8" x14ac:dyDescent="0.2">
      <c r="B109" s="10">
        <v>1</v>
      </c>
      <c r="C109" s="15" t="s">
        <v>95</v>
      </c>
      <c r="D109" s="57">
        <f>G109/E109</f>
        <v>16124.420401854715</v>
      </c>
      <c r="E109" s="10">
        <v>6.47</v>
      </c>
      <c r="F109" s="10">
        <v>0</v>
      </c>
      <c r="G109" s="59">
        <v>104325</v>
      </c>
      <c r="H109" s="50"/>
    </row>
    <row r="110" spans="2:8" ht="25.5" x14ac:dyDescent="0.2">
      <c r="B110" s="10">
        <v>2</v>
      </c>
      <c r="C110" s="15" t="s">
        <v>96</v>
      </c>
      <c r="D110" s="57">
        <f>G110/E110</f>
        <v>16703.488372093023</v>
      </c>
      <c r="E110" s="10">
        <v>6.45</v>
      </c>
      <c r="F110" s="10"/>
      <c r="G110" s="59">
        <v>107737.5</v>
      </c>
      <c r="H110" s="50"/>
    </row>
    <row r="111" spans="2:8" x14ac:dyDescent="0.2">
      <c r="B111" s="10">
        <v>3</v>
      </c>
      <c r="C111" s="15" t="s">
        <v>97</v>
      </c>
      <c r="D111" s="57">
        <f>G111/E111</f>
        <v>426.90625</v>
      </c>
      <c r="E111" s="59">
        <v>24</v>
      </c>
      <c r="F111" s="10"/>
      <c r="G111" s="59">
        <v>10245.75</v>
      </c>
      <c r="H111" s="50"/>
    </row>
    <row r="112" spans="2:8" x14ac:dyDescent="0.2">
      <c r="B112" s="10"/>
      <c r="C112" s="28" t="s">
        <v>180</v>
      </c>
      <c r="D112" s="55" t="s">
        <v>175</v>
      </c>
      <c r="E112" s="24" t="s">
        <v>175</v>
      </c>
      <c r="F112" s="24" t="s">
        <v>175</v>
      </c>
      <c r="G112" s="75">
        <f>SUM(G109:G111)</f>
        <v>222308.25</v>
      </c>
      <c r="H112" s="50"/>
    </row>
    <row r="114" spans="2:7" x14ac:dyDescent="0.2">
      <c r="B114" s="85" t="s">
        <v>231</v>
      </c>
      <c r="C114" s="85"/>
      <c r="D114" s="85"/>
      <c r="E114" s="85"/>
      <c r="F114" s="85"/>
      <c r="G114" s="85"/>
    </row>
    <row r="116" spans="2:7" ht="38.25" x14ac:dyDescent="0.2">
      <c r="B116" s="5" t="s">
        <v>169</v>
      </c>
      <c r="C116" s="86" t="s">
        <v>18</v>
      </c>
      <c r="D116" s="87"/>
      <c r="E116" s="5" t="s">
        <v>232</v>
      </c>
      <c r="F116" s="5" t="s">
        <v>233</v>
      </c>
      <c r="G116" s="5" t="s">
        <v>234</v>
      </c>
    </row>
    <row r="117" spans="2:7" x14ac:dyDescent="0.2">
      <c r="B117" s="24">
        <v>1</v>
      </c>
      <c r="C117" s="81">
        <v>2</v>
      </c>
      <c r="D117" s="82"/>
      <c r="E117" s="24">
        <v>3</v>
      </c>
      <c r="F117" s="24">
        <v>4</v>
      </c>
      <c r="G117" s="24">
        <v>5</v>
      </c>
    </row>
    <row r="118" spans="2:7" x14ac:dyDescent="0.2">
      <c r="B118" s="10"/>
      <c r="C118" s="81"/>
      <c r="D118" s="82"/>
      <c r="E118" s="10"/>
      <c r="F118" s="10"/>
      <c r="G118" s="10"/>
    </row>
    <row r="119" spans="2:7" x14ac:dyDescent="0.2">
      <c r="B119" s="10"/>
      <c r="C119" s="81"/>
      <c r="D119" s="82"/>
      <c r="E119" s="10"/>
      <c r="F119" s="10"/>
      <c r="G119" s="10"/>
    </row>
    <row r="120" spans="2:7" x14ac:dyDescent="0.2">
      <c r="B120" s="10"/>
      <c r="C120" s="81" t="s">
        <v>180</v>
      </c>
      <c r="D120" s="82"/>
      <c r="E120" s="24" t="s">
        <v>175</v>
      </c>
      <c r="F120" s="24" t="s">
        <v>175</v>
      </c>
      <c r="G120" s="11" t="s">
        <v>175</v>
      </c>
    </row>
    <row r="122" spans="2:7" x14ac:dyDescent="0.2">
      <c r="B122" s="85" t="s">
        <v>235</v>
      </c>
      <c r="C122" s="85"/>
      <c r="D122" s="85"/>
      <c r="E122" s="85"/>
      <c r="F122" s="85"/>
      <c r="G122" s="85"/>
    </row>
    <row r="124" spans="2:7" ht="25.5" x14ac:dyDescent="0.2">
      <c r="B124" s="5" t="s">
        <v>169</v>
      </c>
      <c r="C124" s="86" t="s">
        <v>170</v>
      </c>
      <c r="D124" s="87"/>
      <c r="E124" s="5" t="s">
        <v>236</v>
      </c>
      <c r="F124" s="5" t="s">
        <v>237</v>
      </c>
      <c r="G124" s="5" t="s">
        <v>238</v>
      </c>
    </row>
    <row r="125" spans="2:7" x14ac:dyDescent="0.2">
      <c r="B125" s="24">
        <v>1</v>
      </c>
      <c r="C125" s="81">
        <v>2</v>
      </c>
      <c r="D125" s="82"/>
      <c r="E125" s="24">
        <v>3</v>
      </c>
      <c r="F125" s="24">
        <v>4</v>
      </c>
      <c r="G125" s="24">
        <v>5</v>
      </c>
    </row>
    <row r="126" spans="2:7" x14ac:dyDescent="0.2">
      <c r="B126" s="24">
        <v>1</v>
      </c>
      <c r="C126" s="83"/>
      <c r="D126" s="84"/>
      <c r="E126" s="24"/>
      <c r="F126" s="24"/>
      <c r="G126" s="24"/>
    </row>
    <row r="127" spans="2:7" x14ac:dyDescent="0.2">
      <c r="B127" s="24">
        <v>2</v>
      </c>
      <c r="C127" s="83"/>
      <c r="D127" s="84"/>
      <c r="E127" s="24"/>
      <c r="F127" s="24"/>
      <c r="G127" s="24"/>
    </row>
    <row r="128" spans="2:7" x14ac:dyDescent="0.2">
      <c r="B128" s="24">
        <v>3</v>
      </c>
      <c r="C128" s="83"/>
      <c r="D128" s="84"/>
      <c r="E128" s="24"/>
      <c r="F128" s="24"/>
      <c r="G128" s="24"/>
    </row>
    <row r="129" spans="2:7" x14ac:dyDescent="0.2">
      <c r="B129" s="24">
        <v>4</v>
      </c>
      <c r="C129" s="83"/>
      <c r="D129" s="84"/>
      <c r="E129" s="24"/>
      <c r="F129" s="24"/>
      <c r="G129" s="24"/>
    </row>
    <row r="130" spans="2:7" x14ac:dyDescent="0.2">
      <c r="B130" s="24">
        <v>5</v>
      </c>
      <c r="C130" s="83"/>
      <c r="D130" s="84"/>
      <c r="E130" s="24"/>
      <c r="F130" s="24"/>
      <c r="G130" s="24"/>
    </row>
    <row r="131" spans="2:7" x14ac:dyDescent="0.2">
      <c r="B131" s="24">
        <v>6</v>
      </c>
      <c r="C131" s="83"/>
      <c r="D131" s="84"/>
      <c r="E131" s="24"/>
      <c r="F131" s="24"/>
      <c r="G131" s="24"/>
    </row>
    <row r="132" spans="2:7" x14ac:dyDescent="0.2">
      <c r="B132" s="24">
        <v>7</v>
      </c>
      <c r="C132" s="83"/>
      <c r="D132" s="84"/>
      <c r="E132" s="24"/>
      <c r="F132" s="24"/>
      <c r="G132" s="24"/>
    </row>
    <row r="133" spans="2:7" x14ac:dyDescent="0.2">
      <c r="B133" s="10"/>
      <c r="C133" s="81" t="s">
        <v>180</v>
      </c>
      <c r="D133" s="82"/>
      <c r="E133" s="24" t="s">
        <v>175</v>
      </c>
      <c r="F133" s="24" t="s">
        <v>175</v>
      </c>
      <c r="G133" s="60">
        <f>SUM(G126:G132)</f>
        <v>0</v>
      </c>
    </row>
    <row r="135" spans="2:7" x14ac:dyDescent="0.2">
      <c r="B135" s="85" t="s">
        <v>239</v>
      </c>
      <c r="C135" s="85"/>
      <c r="D135" s="85"/>
      <c r="E135" s="85"/>
      <c r="F135" s="85"/>
      <c r="G135" s="85"/>
    </row>
    <row r="137" spans="2:7" ht="25.5" x14ac:dyDescent="0.2">
      <c r="B137" s="5" t="s">
        <v>169</v>
      </c>
      <c r="C137" s="86" t="s">
        <v>170</v>
      </c>
      <c r="D137" s="87"/>
      <c r="E137" s="86" t="s">
        <v>240</v>
      </c>
      <c r="F137" s="87"/>
      <c r="G137" s="5" t="s">
        <v>238</v>
      </c>
    </row>
    <row r="138" spans="2:7" x14ac:dyDescent="0.2">
      <c r="B138" s="24">
        <v>1</v>
      </c>
      <c r="C138" s="81">
        <v>2</v>
      </c>
      <c r="D138" s="82"/>
      <c r="E138" s="81">
        <v>3</v>
      </c>
      <c r="F138" s="82"/>
      <c r="G138" s="24">
        <v>5</v>
      </c>
    </row>
    <row r="139" spans="2:7" x14ac:dyDescent="0.2">
      <c r="B139" s="24">
        <v>1</v>
      </c>
      <c r="C139" s="83"/>
      <c r="D139" s="84"/>
      <c r="E139" s="81"/>
      <c r="F139" s="82"/>
      <c r="G139" s="24"/>
    </row>
    <row r="140" spans="2:7" x14ac:dyDescent="0.2">
      <c r="B140" s="24">
        <v>2</v>
      </c>
      <c r="C140" s="83"/>
      <c r="D140" s="84"/>
      <c r="E140" s="81"/>
      <c r="F140" s="82"/>
      <c r="G140" s="24"/>
    </row>
    <row r="141" spans="2:7" x14ac:dyDescent="0.2">
      <c r="B141" s="24">
        <v>3</v>
      </c>
      <c r="C141" s="83"/>
      <c r="D141" s="84"/>
      <c r="E141" s="81"/>
      <c r="F141" s="82"/>
      <c r="G141" s="24"/>
    </row>
    <row r="142" spans="2:7" x14ac:dyDescent="0.2">
      <c r="B142" s="24">
        <v>4</v>
      </c>
      <c r="C142" s="83"/>
      <c r="D142" s="84"/>
      <c r="E142" s="81"/>
      <c r="F142" s="82"/>
      <c r="G142" s="24"/>
    </row>
    <row r="143" spans="2:7" x14ac:dyDescent="0.2">
      <c r="B143" s="10"/>
      <c r="C143" s="81" t="s">
        <v>180</v>
      </c>
      <c r="D143" s="82"/>
      <c r="E143" s="81" t="s">
        <v>175</v>
      </c>
      <c r="F143" s="82"/>
      <c r="G143" s="60">
        <f>SUM(G139:G142)</f>
        <v>0</v>
      </c>
    </row>
    <row r="145" spans="2:7" x14ac:dyDescent="0.2">
      <c r="B145" s="85" t="s">
        <v>241</v>
      </c>
      <c r="C145" s="85"/>
      <c r="D145" s="85"/>
      <c r="E145" s="85"/>
      <c r="F145" s="85"/>
      <c r="G145" s="85"/>
    </row>
    <row r="147" spans="2:7" ht="38.25" x14ac:dyDescent="0.2">
      <c r="B147" s="5" t="s">
        <v>169</v>
      </c>
      <c r="C147" s="86" t="s">
        <v>170</v>
      </c>
      <c r="D147" s="87"/>
      <c r="E147" s="5" t="s">
        <v>242</v>
      </c>
      <c r="F147" s="5" t="s">
        <v>243</v>
      </c>
      <c r="G147" s="5" t="s">
        <v>244</v>
      </c>
    </row>
    <row r="148" spans="2:7" x14ac:dyDescent="0.2">
      <c r="B148" s="24">
        <v>1</v>
      </c>
      <c r="C148" s="81">
        <v>2</v>
      </c>
      <c r="D148" s="82"/>
      <c r="E148" s="24">
        <v>3</v>
      </c>
      <c r="F148" s="24">
        <v>4</v>
      </c>
      <c r="G148" s="24">
        <v>5</v>
      </c>
    </row>
    <row r="149" spans="2:7" x14ac:dyDescent="0.2">
      <c r="B149" s="10">
        <v>1</v>
      </c>
      <c r="C149" s="181"/>
      <c r="D149" s="182"/>
      <c r="E149" s="10"/>
      <c r="F149" s="10"/>
      <c r="G149" s="10"/>
    </row>
    <row r="150" spans="2:7" x14ac:dyDescent="0.2">
      <c r="B150" s="10"/>
      <c r="C150" s="81"/>
      <c r="D150" s="82"/>
      <c r="E150" s="10"/>
      <c r="F150" s="10"/>
      <c r="G150" s="10"/>
    </row>
    <row r="151" spans="2:7" x14ac:dyDescent="0.2">
      <c r="B151" s="10"/>
      <c r="C151" s="81" t="s">
        <v>180</v>
      </c>
      <c r="D151" s="82"/>
      <c r="E151" s="24"/>
      <c r="F151" s="24" t="s">
        <v>175</v>
      </c>
      <c r="G151" s="10">
        <f>SUM(G149:G150)</f>
        <v>0</v>
      </c>
    </row>
    <row r="153" spans="2:7" x14ac:dyDescent="0.2">
      <c r="B153" s="85" t="s">
        <v>245</v>
      </c>
      <c r="C153" s="85"/>
      <c r="D153" s="85"/>
      <c r="E153" s="85"/>
      <c r="F153" s="85"/>
      <c r="G153" s="85"/>
    </row>
    <row r="155" spans="2:7" ht="38.25" x14ac:dyDescent="0.2">
      <c r="B155" s="5" t="s">
        <v>169</v>
      </c>
      <c r="C155" s="86" t="s">
        <v>170</v>
      </c>
      <c r="D155" s="87"/>
      <c r="E155" s="5" t="s">
        <v>242</v>
      </c>
      <c r="F155" s="5" t="s">
        <v>243</v>
      </c>
      <c r="G155" s="5" t="s">
        <v>244</v>
      </c>
    </row>
    <row r="156" spans="2:7" x14ac:dyDescent="0.2">
      <c r="B156" s="24">
        <v>1</v>
      </c>
      <c r="C156" s="81">
        <v>2</v>
      </c>
      <c r="D156" s="82"/>
      <c r="E156" s="24">
        <v>3</v>
      </c>
      <c r="F156" s="24">
        <v>4</v>
      </c>
      <c r="G156" s="24">
        <v>5</v>
      </c>
    </row>
    <row r="157" spans="2:7" x14ac:dyDescent="0.2">
      <c r="B157" s="10">
        <v>1</v>
      </c>
      <c r="C157" s="83" t="s">
        <v>294</v>
      </c>
      <c r="D157" s="84"/>
      <c r="E157" s="58">
        <f>G157/F157</f>
        <v>2842.7884615384614</v>
      </c>
      <c r="F157" s="10">
        <v>130</v>
      </c>
      <c r="G157" s="10">
        <v>369562.5</v>
      </c>
    </row>
    <row r="158" spans="2:7" x14ac:dyDescent="0.2">
      <c r="B158" s="10"/>
      <c r="C158" s="83"/>
      <c r="D158" s="84"/>
      <c r="E158" s="58"/>
      <c r="F158" s="10"/>
      <c r="G158" s="10"/>
    </row>
    <row r="159" spans="2:7" x14ac:dyDescent="0.2">
      <c r="B159" s="10"/>
      <c r="C159" s="83"/>
      <c r="D159" s="84"/>
      <c r="E159" s="58"/>
      <c r="F159" s="10"/>
      <c r="G159" s="10"/>
    </row>
    <row r="160" spans="2:7" x14ac:dyDescent="0.2">
      <c r="B160" s="10"/>
      <c r="C160" s="83"/>
      <c r="D160" s="84"/>
      <c r="E160" s="58"/>
      <c r="F160" s="10"/>
      <c r="G160" s="10"/>
    </row>
    <row r="161" spans="2:7" x14ac:dyDescent="0.2">
      <c r="B161" s="10"/>
      <c r="C161" s="83"/>
      <c r="D161" s="84"/>
      <c r="E161" s="58"/>
      <c r="F161" s="10"/>
      <c r="G161" s="10"/>
    </row>
    <row r="162" spans="2:7" x14ac:dyDescent="0.2">
      <c r="B162" s="10"/>
      <c r="C162" s="81" t="s">
        <v>180</v>
      </c>
      <c r="D162" s="82"/>
      <c r="E162" s="24"/>
      <c r="F162" s="24" t="s">
        <v>175</v>
      </c>
      <c r="G162" s="60">
        <f>SUM(G157:G161)</f>
        <v>369562.5</v>
      </c>
    </row>
  </sheetData>
  <mergeCells count="110">
    <mergeCell ref="C22:E22"/>
    <mergeCell ref="C23:E23"/>
    <mergeCell ref="C33:E33"/>
    <mergeCell ref="B35:G35"/>
    <mergeCell ref="B10:G10"/>
    <mergeCell ref="B40:G40"/>
    <mergeCell ref="B37:G37"/>
    <mergeCell ref="B1:G1"/>
    <mergeCell ref="C24:E24"/>
    <mergeCell ref="C25:E25"/>
    <mergeCell ref="B19:G19"/>
    <mergeCell ref="C21:E21"/>
    <mergeCell ref="C43:D43"/>
    <mergeCell ref="C26:E26"/>
    <mergeCell ref="C27:E27"/>
    <mergeCell ref="C28:E28"/>
    <mergeCell ref="C29:E29"/>
    <mergeCell ref="C42:D42"/>
    <mergeCell ref="C30:E30"/>
    <mergeCell ref="B39:G39"/>
    <mergeCell ref="C31:E31"/>
    <mergeCell ref="C32:E32"/>
    <mergeCell ref="C44:D44"/>
    <mergeCell ref="C45:D45"/>
    <mergeCell ref="B73:G73"/>
    <mergeCell ref="C67:D67"/>
    <mergeCell ref="C68:D68"/>
    <mergeCell ref="C66:D66"/>
    <mergeCell ref="C56:D56"/>
    <mergeCell ref="C57:D57"/>
    <mergeCell ref="C53:D53"/>
    <mergeCell ref="C54:D54"/>
    <mergeCell ref="C46:D46"/>
    <mergeCell ref="B48:G48"/>
    <mergeCell ref="B50:G50"/>
    <mergeCell ref="B51:G51"/>
    <mergeCell ref="C59:D59"/>
    <mergeCell ref="C60:D60"/>
    <mergeCell ref="C55:D55"/>
    <mergeCell ref="B62:G62"/>
    <mergeCell ref="C58:D58"/>
    <mergeCell ref="C100:D100"/>
    <mergeCell ref="C77:D77"/>
    <mergeCell ref="C78:D78"/>
    <mergeCell ref="C80:D80"/>
    <mergeCell ref="B82:G82"/>
    <mergeCell ref="B83:G83"/>
    <mergeCell ref="B74:G74"/>
    <mergeCell ref="B63:G63"/>
    <mergeCell ref="B64:G64"/>
    <mergeCell ref="C69:D69"/>
    <mergeCell ref="C70:D70"/>
    <mergeCell ref="B86:G86"/>
    <mergeCell ref="B97:G97"/>
    <mergeCell ref="C99:D99"/>
    <mergeCell ref="B72:G72"/>
    <mergeCell ref="C76:D76"/>
    <mergeCell ref="C79:D79"/>
    <mergeCell ref="B84:G84"/>
    <mergeCell ref="C117:D117"/>
    <mergeCell ref="C119:D119"/>
    <mergeCell ref="C101:D101"/>
    <mergeCell ref="B114:G114"/>
    <mergeCell ref="B135:G135"/>
    <mergeCell ref="C137:D137"/>
    <mergeCell ref="E137:F137"/>
    <mergeCell ref="C132:D132"/>
    <mergeCell ref="C133:D133"/>
    <mergeCell ref="C103:D103"/>
    <mergeCell ref="C102:D102"/>
    <mergeCell ref="C116:D116"/>
    <mergeCell ref="B105:G105"/>
    <mergeCell ref="C118:D118"/>
    <mergeCell ref="C120:D120"/>
    <mergeCell ref="B122:G122"/>
    <mergeCell ref="C142:D142"/>
    <mergeCell ref="E142:F142"/>
    <mergeCell ref="C139:D139"/>
    <mergeCell ref="E139:F139"/>
    <mergeCell ref="C140:D140"/>
    <mergeCell ref="C141:D141"/>
    <mergeCell ref="E141:F141"/>
    <mergeCell ref="C124:D124"/>
    <mergeCell ref="C125:D125"/>
    <mergeCell ref="C130:D130"/>
    <mergeCell ref="C131:D131"/>
    <mergeCell ref="C129:D129"/>
    <mergeCell ref="E140:F140"/>
    <mergeCell ref="C127:D127"/>
    <mergeCell ref="C128:D128"/>
    <mergeCell ref="C138:D138"/>
    <mergeCell ref="E138:F138"/>
    <mergeCell ref="C126:D126"/>
    <mergeCell ref="C162:D162"/>
    <mergeCell ref="C156:D156"/>
    <mergeCell ref="C157:D157"/>
    <mergeCell ref="C158:D158"/>
    <mergeCell ref="C159:D159"/>
    <mergeCell ref="C160:D160"/>
    <mergeCell ref="C161:D161"/>
    <mergeCell ref="C143:D143"/>
    <mergeCell ref="E143:F143"/>
    <mergeCell ref="B153:G153"/>
    <mergeCell ref="C155:D155"/>
    <mergeCell ref="B145:G145"/>
    <mergeCell ref="C147:D147"/>
    <mergeCell ref="C148:D148"/>
    <mergeCell ref="C149:D149"/>
    <mergeCell ref="C150:D150"/>
    <mergeCell ref="C151:D151"/>
  </mergeCells>
  <phoneticPr fontId="5" type="noConversion"/>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view="pageBreakPreview" topLeftCell="A65" zoomScaleNormal="100" zoomScaleSheetLayoutView="100" workbookViewId="0">
      <selection activeCell="N90" sqref="N90"/>
    </sheetView>
  </sheetViews>
  <sheetFormatPr defaultRowHeight="15.75" x14ac:dyDescent="0.25"/>
  <cols>
    <col min="1" max="1" width="9.140625" style="1"/>
    <col min="2" max="2" width="10" style="1" customWidth="1"/>
    <col min="3" max="3" width="9.140625" style="1"/>
    <col min="4" max="4" width="12.28515625" style="1" customWidth="1"/>
    <col min="5" max="10" width="9.140625" style="1"/>
    <col min="11" max="11" width="14.140625" style="1" customWidth="1"/>
    <col min="12" max="16384" width="9.140625" style="1"/>
  </cols>
  <sheetData>
    <row r="1" spans="1:11" ht="48" customHeight="1" x14ac:dyDescent="0.25">
      <c r="F1" s="92" t="s">
        <v>1</v>
      </c>
      <c r="G1" s="92"/>
      <c r="H1" s="92"/>
      <c r="I1" s="92"/>
      <c r="J1" s="92"/>
      <c r="K1" s="92"/>
    </row>
    <row r="2" spans="1:11" ht="10.5" hidden="1" customHeight="1" x14ac:dyDescent="0.25">
      <c r="G2" s="92"/>
      <c r="H2" s="92"/>
      <c r="I2" s="92"/>
      <c r="J2" s="92"/>
      <c r="K2" s="92"/>
    </row>
    <row r="3" spans="1:11" ht="63" customHeight="1" x14ac:dyDescent="0.25">
      <c r="B3" s="1" t="s">
        <v>34</v>
      </c>
      <c r="G3" s="97" t="s">
        <v>314</v>
      </c>
      <c r="H3" s="98"/>
      <c r="I3" s="98"/>
      <c r="J3" s="98"/>
      <c r="K3" s="98"/>
    </row>
    <row r="4" spans="1:11" ht="24" customHeight="1" x14ac:dyDescent="0.25">
      <c r="G4" s="99" t="s">
        <v>38</v>
      </c>
      <c r="H4" s="99"/>
      <c r="I4" s="99"/>
      <c r="J4" s="99"/>
      <c r="K4" s="99"/>
    </row>
    <row r="5" spans="1:11" x14ac:dyDescent="0.25">
      <c r="G5" s="92" t="s">
        <v>2</v>
      </c>
      <c r="H5" s="92"/>
      <c r="I5" s="100" t="s">
        <v>252</v>
      </c>
      <c r="J5" s="92"/>
      <c r="K5" s="92"/>
    </row>
    <row r="6" spans="1:11" x14ac:dyDescent="0.25">
      <c r="G6" s="99" t="s">
        <v>4</v>
      </c>
      <c r="H6" s="99"/>
      <c r="I6" s="99" t="s">
        <v>0</v>
      </c>
      <c r="J6" s="99"/>
      <c r="K6" s="99"/>
    </row>
    <row r="7" spans="1:11" x14ac:dyDescent="0.25">
      <c r="G7" s="2"/>
      <c r="H7" s="2"/>
      <c r="I7" s="2"/>
      <c r="J7" s="2"/>
      <c r="K7" s="2"/>
    </row>
    <row r="8" spans="1:11" ht="17.25" customHeight="1" x14ac:dyDescent="0.25">
      <c r="G8" s="2" t="s">
        <v>5</v>
      </c>
      <c r="H8" s="92" t="s">
        <v>3</v>
      </c>
      <c r="I8" s="92"/>
      <c r="J8" s="92"/>
      <c r="K8" s="2" t="s">
        <v>6</v>
      </c>
    </row>
    <row r="11" spans="1:11" ht="39" customHeight="1" x14ac:dyDescent="0.3">
      <c r="A11" s="133" t="s">
        <v>253</v>
      </c>
      <c r="B11" s="133"/>
      <c r="C11" s="133"/>
      <c r="D11" s="133"/>
      <c r="E11" s="133"/>
      <c r="F11" s="133"/>
      <c r="G11" s="133"/>
      <c r="H11" s="133"/>
      <c r="I11" s="133"/>
      <c r="J11" s="133"/>
      <c r="K11" s="133"/>
    </row>
    <row r="13" spans="1:11" x14ac:dyDescent="0.25">
      <c r="A13" s="107" t="s">
        <v>7</v>
      </c>
      <c r="B13" s="107"/>
      <c r="C13" s="107"/>
      <c r="D13" s="107"/>
      <c r="E13" s="107"/>
      <c r="F13" s="107"/>
    </row>
    <row r="15" spans="1:11" ht="45" customHeight="1" x14ac:dyDescent="0.25">
      <c r="A15" s="107" t="s">
        <v>35</v>
      </c>
      <c r="B15" s="107"/>
      <c r="C15" s="97" t="s">
        <v>254</v>
      </c>
      <c r="D15" s="97"/>
      <c r="E15" s="97"/>
      <c r="F15" s="97"/>
      <c r="G15" s="97"/>
      <c r="H15" s="97"/>
    </row>
    <row r="16" spans="1:11" x14ac:dyDescent="0.25">
      <c r="A16" s="106" t="s">
        <v>8</v>
      </c>
      <c r="B16" s="106"/>
      <c r="I16" s="108"/>
      <c r="J16" s="109"/>
      <c r="K16" s="110"/>
    </row>
    <row r="17" spans="1:11" x14ac:dyDescent="0.25">
      <c r="D17" s="108" t="s">
        <v>255</v>
      </c>
      <c r="E17" s="109"/>
      <c r="F17" s="109"/>
      <c r="G17" s="110"/>
      <c r="H17" s="3"/>
      <c r="I17" s="111"/>
      <c r="J17" s="112"/>
      <c r="K17" s="113"/>
    </row>
    <row r="18" spans="1:11" x14ac:dyDescent="0.25">
      <c r="B18" s="92" t="s">
        <v>9</v>
      </c>
      <c r="C18" s="92"/>
      <c r="D18" s="111"/>
      <c r="E18" s="112"/>
      <c r="F18" s="112"/>
      <c r="G18" s="113"/>
      <c r="H18" s="3"/>
      <c r="I18" s="114"/>
      <c r="J18" s="115"/>
      <c r="K18" s="116"/>
    </row>
    <row r="19" spans="1:11" x14ac:dyDescent="0.25">
      <c r="D19" s="114"/>
      <c r="E19" s="115"/>
      <c r="F19" s="115"/>
      <c r="G19" s="116"/>
      <c r="H19" s="3"/>
      <c r="I19" s="108"/>
      <c r="J19" s="109"/>
      <c r="K19" s="110"/>
    </row>
    <row r="20" spans="1:11" x14ac:dyDescent="0.25">
      <c r="H20" s="117" t="s">
        <v>37</v>
      </c>
      <c r="I20" s="111"/>
      <c r="J20" s="112"/>
      <c r="K20" s="113"/>
    </row>
    <row r="21" spans="1:11" x14ac:dyDescent="0.25">
      <c r="H21" s="117"/>
      <c r="I21" s="114"/>
      <c r="J21" s="115"/>
      <c r="K21" s="116"/>
    </row>
    <row r="22" spans="1:11" ht="41.25" customHeight="1" x14ac:dyDescent="0.25">
      <c r="A22" s="105" t="s">
        <v>36</v>
      </c>
      <c r="B22" s="105"/>
      <c r="C22" s="100" t="s">
        <v>256</v>
      </c>
      <c r="D22" s="92"/>
      <c r="E22" s="92"/>
      <c r="F22" s="92"/>
      <c r="G22" s="92"/>
      <c r="H22" s="92"/>
      <c r="I22" s="108"/>
      <c r="J22" s="109"/>
      <c r="K22" s="110"/>
    </row>
    <row r="23" spans="1:11" x14ac:dyDescent="0.25">
      <c r="A23" s="106" t="s">
        <v>8</v>
      </c>
      <c r="B23" s="106"/>
      <c r="I23" s="111"/>
      <c r="J23" s="112"/>
      <c r="K23" s="113"/>
    </row>
    <row r="24" spans="1:11" x14ac:dyDescent="0.25">
      <c r="I24" s="114"/>
      <c r="J24" s="115"/>
      <c r="K24" s="116"/>
    </row>
    <row r="25" spans="1:11" ht="16.5" customHeight="1" x14ac:dyDescent="0.25">
      <c r="A25" s="118" t="s">
        <v>257</v>
      </c>
      <c r="B25" s="118"/>
      <c r="C25" s="118"/>
      <c r="D25" s="118"/>
      <c r="E25" s="118"/>
      <c r="F25" s="118"/>
      <c r="G25" s="118"/>
      <c r="H25" s="119"/>
      <c r="I25" s="108"/>
      <c r="J25" s="109"/>
      <c r="K25" s="110"/>
    </row>
    <row r="26" spans="1:11" ht="31.5" customHeight="1" x14ac:dyDescent="0.25">
      <c r="A26" s="118"/>
      <c r="B26" s="118"/>
      <c r="C26" s="118"/>
      <c r="D26" s="118"/>
      <c r="E26" s="118"/>
      <c r="F26" s="118"/>
      <c r="G26" s="118"/>
      <c r="H26" s="119"/>
      <c r="I26" s="111"/>
      <c r="J26" s="112"/>
      <c r="K26" s="113"/>
    </row>
    <row r="27" spans="1:11" x14ac:dyDescent="0.25">
      <c r="I27" s="114"/>
      <c r="J27" s="115"/>
      <c r="K27" s="116"/>
    </row>
    <row r="28" spans="1:11" ht="15.75" customHeight="1" x14ac:dyDescent="0.25">
      <c r="A28" s="107" t="s">
        <v>10</v>
      </c>
      <c r="B28" s="107"/>
      <c r="C28" s="107"/>
      <c r="G28" s="141" t="s">
        <v>11</v>
      </c>
      <c r="H28" s="140"/>
      <c r="I28" s="138">
        <v>383</v>
      </c>
      <c r="J28" s="138"/>
      <c r="K28" s="138"/>
    </row>
    <row r="29" spans="1:11" x14ac:dyDescent="0.25">
      <c r="A29" s="107"/>
      <c r="B29" s="107"/>
      <c r="C29" s="107"/>
      <c r="G29" s="141"/>
      <c r="H29" s="140"/>
      <c r="I29" s="138"/>
      <c r="J29" s="138"/>
      <c r="K29" s="138"/>
    </row>
    <row r="30" spans="1:11" x14ac:dyDescent="0.25">
      <c r="A30" s="107"/>
      <c r="B30" s="107"/>
      <c r="C30" s="107"/>
      <c r="G30" s="141"/>
      <c r="H30" s="140"/>
      <c r="I30" s="138"/>
      <c r="J30" s="138"/>
      <c r="K30" s="138"/>
    </row>
    <row r="31" spans="1:11" x14ac:dyDescent="0.25">
      <c r="G31" s="139" t="s">
        <v>12</v>
      </c>
      <c r="H31" s="140"/>
      <c r="I31" s="138">
        <v>643</v>
      </c>
      <c r="J31" s="138"/>
      <c r="K31" s="138"/>
    </row>
    <row r="32" spans="1:11" x14ac:dyDescent="0.25">
      <c r="G32" s="139"/>
      <c r="H32" s="140"/>
      <c r="I32" s="138"/>
      <c r="J32" s="138"/>
      <c r="K32" s="138"/>
    </row>
    <row r="33" spans="1:11" x14ac:dyDescent="0.25">
      <c r="G33" s="139"/>
      <c r="H33" s="140"/>
      <c r="I33" s="138"/>
      <c r="J33" s="138"/>
      <c r="K33" s="138"/>
    </row>
    <row r="34" spans="1:11" x14ac:dyDescent="0.25">
      <c r="A34" s="104" t="s">
        <v>13</v>
      </c>
      <c r="B34" s="104"/>
      <c r="C34" s="104"/>
      <c r="D34" s="104"/>
      <c r="E34" s="104"/>
      <c r="F34" s="104"/>
      <c r="G34" s="104"/>
      <c r="H34" s="104"/>
      <c r="I34" s="104"/>
      <c r="J34" s="104"/>
      <c r="K34" s="104"/>
    </row>
    <row r="36" spans="1:11" x14ac:dyDescent="0.25">
      <c r="A36" s="132" t="s">
        <v>14</v>
      </c>
      <c r="B36" s="132"/>
      <c r="C36" s="132"/>
      <c r="D36" s="132"/>
      <c r="E36" s="126" t="s">
        <v>258</v>
      </c>
      <c r="F36" s="127"/>
      <c r="G36" s="127"/>
      <c r="H36" s="127"/>
      <c r="I36" s="127"/>
      <c r="J36" s="127"/>
      <c r="K36" s="128"/>
    </row>
    <row r="37" spans="1:11" ht="57" customHeight="1" x14ac:dyDescent="0.25">
      <c r="A37" s="132"/>
      <c r="B37" s="132"/>
      <c r="C37" s="132"/>
      <c r="D37" s="132"/>
      <c r="E37" s="129"/>
      <c r="F37" s="130"/>
      <c r="G37" s="130"/>
      <c r="H37" s="130"/>
      <c r="I37" s="130"/>
      <c r="J37" s="130"/>
      <c r="K37" s="131"/>
    </row>
    <row r="38" spans="1:11" ht="15.75" customHeight="1" x14ac:dyDescent="0.25">
      <c r="A38" s="132" t="s">
        <v>39</v>
      </c>
      <c r="B38" s="132"/>
      <c r="C38" s="132"/>
      <c r="D38" s="132"/>
      <c r="E38" s="120" t="s">
        <v>313</v>
      </c>
      <c r="F38" s="121"/>
      <c r="G38" s="121"/>
      <c r="H38" s="121"/>
      <c r="I38" s="121"/>
      <c r="J38" s="121"/>
      <c r="K38" s="122"/>
    </row>
    <row r="39" spans="1:11" ht="202.5" customHeight="1" x14ac:dyDescent="0.25">
      <c r="A39" s="132"/>
      <c r="B39" s="132"/>
      <c r="C39" s="132"/>
      <c r="D39" s="132"/>
      <c r="E39" s="123"/>
      <c r="F39" s="124"/>
      <c r="G39" s="124"/>
      <c r="H39" s="124"/>
      <c r="I39" s="124"/>
      <c r="J39" s="124"/>
      <c r="K39" s="125"/>
    </row>
    <row r="40" spans="1:11" ht="165" customHeight="1" x14ac:dyDescent="0.25">
      <c r="A40" s="132" t="s">
        <v>40</v>
      </c>
      <c r="B40" s="132"/>
      <c r="C40" s="132"/>
      <c r="D40" s="132"/>
      <c r="E40" s="135" t="s">
        <v>315</v>
      </c>
      <c r="F40" s="136"/>
      <c r="G40" s="136"/>
      <c r="H40" s="136"/>
      <c r="I40" s="136"/>
      <c r="J40" s="136"/>
      <c r="K40" s="137"/>
    </row>
    <row r="41" spans="1:11" ht="27" customHeight="1" x14ac:dyDescent="0.25">
      <c r="K41" s="80"/>
    </row>
    <row r="42" spans="1:11" ht="15.75" customHeight="1" x14ac:dyDescent="0.25">
      <c r="A42" s="101" t="s">
        <v>41</v>
      </c>
      <c r="B42" s="101"/>
      <c r="C42" s="101"/>
      <c r="D42" s="103" t="s">
        <v>15</v>
      </c>
      <c r="E42" s="103"/>
      <c r="F42" s="103" t="s">
        <v>16</v>
      </c>
      <c r="G42" s="103"/>
      <c r="H42" s="103"/>
      <c r="I42" s="103"/>
      <c r="J42" s="103"/>
      <c r="K42" s="103"/>
    </row>
    <row r="43" spans="1:11" ht="15.75" customHeight="1" x14ac:dyDescent="0.25">
      <c r="A43" s="101"/>
      <c r="B43" s="101"/>
      <c r="C43" s="101"/>
      <c r="D43" s="103"/>
      <c r="E43" s="103"/>
      <c r="F43" s="103" t="s">
        <v>17</v>
      </c>
      <c r="G43" s="103"/>
      <c r="H43" s="103" t="s">
        <v>42</v>
      </c>
      <c r="I43" s="103"/>
      <c r="J43" s="103" t="s">
        <v>43</v>
      </c>
      <c r="K43" s="103"/>
    </row>
    <row r="44" spans="1:11" x14ac:dyDescent="0.25">
      <c r="A44" s="101"/>
      <c r="B44" s="101"/>
      <c r="C44" s="101"/>
      <c r="D44" s="103"/>
      <c r="E44" s="103"/>
      <c r="F44" s="103"/>
      <c r="G44" s="103"/>
      <c r="H44" s="103"/>
      <c r="I44" s="103"/>
      <c r="J44" s="103"/>
      <c r="K44" s="103"/>
    </row>
    <row r="45" spans="1:11" x14ac:dyDescent="0.25">
      <c r="A45" s="101"/>
      <c r="B45" s="101"/>
      <c r="C45" s="101"/>
      <c r="D45" s="103"/>
      <c r="E45" s="103"/>
      <c r="F45" s="103"/>
      <c r="G45" s="103"/>
      <c r="H45" s="103"/>
      <c r="I45" s="103"/>
      <c r="J45" s="103"/>
      <c r="K45" s="103"/>
    </row>
    <row r="46" spans="1:11" x14ac:dyDescent="0.25">
      <c r="A46" s="101"/>
      <c r="B46" s="101"/>
      <c r="C46" s="101"/>
      <c r="D46" s="103"/>
      <c r="E46" s="103"/>
      <c r="F46" s="103"/>
      <c r="G46" s="103"/>
      <c r="H46" s="103"/>
      <c r="I46" s="103"/>
      <c r="J46" s="103"/>
      <c r="K46" s="103"/>
    </row>
    <row r="47" spans="1:11" x14ac:dyDescent="0.25">
      <c r="A47" s="101"/>
      <c r="B47" s="101"/>
      <c r="C47" s="101"/>
      <c r="D47" s="103"/>
      <c r="E47" s="103"/>
      <c r="F47" s="103"/>
      <c r="G47" s="103"/>
      <c r="H47" s="103"/>
      <c r="I47" s="103"/>
      <c r="J47" s="103"/>
      <c r="K47" s="103"/>
    </row>
    <row r="48" spans="1:11" x14ac:dyDescent="0.25">
      <c r="A48" s="101"/>
      <c r="B48" s="101"/>
      <c r="C48" s="101"/>
      <c r="D48" s="103"/>
      <c r="E48" s="103"/>
      <c r="F48" s="103"/>
      <c r="G48" s="103"/>
      <c r="H48" s="103"/>
      <c r="I48" s="103"/>
      <c r="J48" s="103"/>
      <c r="K48" s="103"/>
    </row>
    <row r="49" spans="1:11" x14ac:dyDescent="0.25">
      <c r="A49" s="101"/>
      <c r="B49" s="101"/>
      <c r="C49" s="101"/>
      <c r="D49" s="103"/>
      <c r="E49" s="103"/>
      <c r="F49" s="103"/>
      <c r="G49" s="103"/>
      <c r="H49" s="103"/>
      <c r="I49" s="103"/>
      <c r="J49" s="103"/>
      <c r="K49" s="103"/>
    </row>
    <row r="50" spans="1:11" ht="15" customHeight="1" x14ac:dyDescent="0.25">
      <c r="A50" s="101"/>
      <c r="B50" s="101"/>
      <c r="C50" s="101"/>
      <c r="D50" s="102">
        <v>3244681.4</v>
      </c>
      <c r="E50" s="102"/>
      <c r="F50" s="102">
        <v>3244681.4</v>
      </c>
      <c r="G50" s="102"/>
      <c r="H50" s="102"/>
      <c r="I50" s="102"/>
      <c r="J50" s="102"/>
      <c r="K50" s="102"/>
    </row>
    <row r="51" spans="1:11" hidden="1" x14ac:dyDescent="0.25">
      <c r="A51" s="101"/>
      <c r="B51" s="101"/>
      <c r="C51" s="101"/>
      <c r="D51" s="102"/>
      <c r="E51" s="102"/>
      <c r="F51" s="102"/>
      <c r="G51" s="102"/>
      <c r="H51" s="102"/>
      <c r="I51" s="102"/>
      <c r="J51" s="102"/>
      <c r="K51" s="102"/>
    </row>
    <row r="52" spans="1:11" hidden="1" x14ac:dyDescent="0.25"/>
    <row r="53" spans="1:11" ht="15.75" customHeight="1" x14ac:dyDescent="0.25">
      <c r="A53" s="101" t="s">
        <v>44</v>
      </c>
      <c r="B53" s="101"/>
      <c r="C53" s="101"/>
      <c r="D53" s="101"/>
      <c r="E53" s="103" t="s">
        <v>15</v>
      </c>
      <c r="F53" s="103"/>
      <c r="G53" s="103"/>
      <c r="H53" s="103" t="s">
        <v>45</v>
      </c>
      <c r="I53" s="103"/>
      <c r="J53" s="103"/>
      <c r="K53" s="103"/>
    </row>
    <row r="54" spans="1:11" x14ac:dyDescent="0.25">
      <c r="A54" s="101"/>
      <c r="B54" s="101"/>
      <c r="C54" s="101"/>
      <c r="D54" s="101"/>
      <c r="E54" s="103"/>
      <c r="F54" s="103"/>
      <c r="G54" s="103"/>
      <c r="H54" s="103"/>
      <c r="I54" s="103"/>
      <c r="J54" s="103"/>
      <c r="K54" s="103"/>
    </row>
    <row r="55" spans="1:11" x14ac:dyDescent="0.25">
      <c r="A55" s="101"/>
      <c r="B55" s="101"/>
      <c r="C55" s="101"/>
      <c r="D55" s="101"/>
      <c r="E55" s="102">
        <v>2410313.7200000002</v>
      </c>
      <c r="F55" s="102"/>
      <c r="G55" s="102"/>
      <c r="H55" s="102">
        <v>1427088.02</v>
      </c>
      <c r="I55" s="102"/>
      <c r="J55" s="102"/>
      <c r="K55" s="102"/>
    </row>
    <row r="56" spans="1:11" x14ac:dyDescent="0.25">
      <c r="A56" s="101"/>
      <c r="B56" s="101"/>
      <c r="C56" s="101"/>
      <c r="D56" s="101"/>
      <c r="E56" s="102"/>
      <c r="F56" s="102"/>
      <c r="G56" s="102"/>
      <c r="H56" s="102"/>
      <c r="I56" s="102"/>
      <c r="J56" s="102"/>
      <c r="K56" s="102"/>
    </row>
    <row r="57" spans="1:11" ht="24" customHeight="1" x14ac:dyDescent="0.25">
      <c r="A57" s="51"/>
      <c r="B57" s="51"/>
      <c r="C57" s="51"/>
      <c r="D57" s="51"/>
      <c r="E57" s="52"/>
      <c r="F57" s="52"/>
      <c r="G57" s="52"/>
      <c r="H57" s="52"/>
      <c r="I57" s="52"/>
      <c r="J57" s="52"/>
      <c r="K57" s="52" t="s">
        <v>47</v>
      </c>
    </row>
    <row r="58" spans="1:11" x14ac:dyDescent="0.25">
      <c r="A58" s="151" t="s">
        <v>46</v>
      </c>
      <c r="B58" s="151"/>
      <c r="C58" s="151"/>
      <c r="D58" s="151"/>
      <c r="E58" s="151"/>
      <c r="F58" s="151"/>
      <c r="G58" s="151"/>
      <c r="H58" s="151"/>
      <c r="I58" s="151"/>
      <c r="J58" s="151"/>
      <c r="K58" s="151"/>
    </row>
    <row r="59" spans="1:11" x14ac:dyDescent="0.25">
      <c r="A59" s="151" t="s">
        <v>259</v>
      </c>
      <c r="B59" s="151"/>
      <c r="C59" s="151"/>
      <c r="D59" s="151"/>
      <c r="E59" s="151"/>
      <c r="F59" s="151"/>
      <c r="G59" s="151"/>
      <c r="H59" s="151"/>
      <c r="I59" s="151"/>
      <c r="J59" s="151"/>
      <c r="K59" s="151"/>
    </row>
    <row r="60" spans="1:11" ht="24.75" customHeight="1" x14ac:dyDescent="0.25">
      <c r="A60" s="152" t="s">
        <v>48</v>
      </c>
      <c r="B60" s="153"/>
      <c r="C60" s="153"/>
      <c r="D60" s="153"/>
      <c r="E60" s="153"/>
      <c r="F60" s="153"/>
      <c r="G60" s="153"/>
      <c r="H60" s="153"/>
      <c r="I60" s="153"/>
      <c r="J60" s="153"/>
      <c r="K60" s="153"/>
    </row>
    <row r="61" spans="1:11" x14ac:dyDescent="0.25">
      <c r="A61" s="138" t="s">
        <v>18</v>
      </c>
      <c r="B61" s="138"/>
      <c r="C61" s="138"/>
      <c r="D61" s="138"/>
      <c r="E61" s="138"/>
      <c r="F61" s="138"/>
      <c r="G61" s="138"/>
      <c r="H61" s="138" t="s">
        <v>30</v>
      </c>
      <c r="I61" s="138"/>
      <c r="J61" s="138"/>
      <c r="K61" s="138"/>
    </row>
    <row r="62" spans="1:11" x14ac:dyDescent="0.25">
      <c r="A62" s="132" t="s">
        <v>49</v>
      </c>
      <c r="B62" s="132"/>
      <c r="C62" s="132"/>
      <c r="D62" s="132"/>
      <c r="E62" s="132"/>
      <c r="F62" s="132"/>
      <c r="G62" s="132"/>
      <c r="H62" s="102">
        <v>5654995.1200000001</v>
      </c>
      <c r="I62" s="102"/>
      <c r="J62" s="102"/>
      <c r="K62" s="102"/>
    </row>
    <row r="63" spans="1:11" x14ac:dyDescent="0.25">
      <c r="A63" s="132" t="s">
        <v>31</v>
      </c>
      <c r="B63" s="132"/>
      <c r="C63" s="132"/>
      <c r="D63" s="132"/>
      <c r="E63" s="132"/>
      <c r="F63" s="132"/>
      <c r="G63" s="132"/>
      <c r="H63" s="102"/>
      <c r="I63" s="102"/>
      <c r="J63" s="102"/>
      <c r="K63" s="102"/>
    </row>
    <row r="64" spans="1:11" x14ac:dyDescent="0.25">
      <c r="A64" s="132" t="s">
        <v>50</v>
      </c>
      <c r="B64" s="132"/>
      <c r="C64" s="132"/>
      <c r="D64" s="132"/>
      <c r="E64" s="132"/>
      <c r="F64" s="132"/>
      <c r="G64" s="132"/>
      <c r="H64" s="102">
        <v>3244681.4</v>
      </c>
      <c r="I64" s="102"/>
      <c r="J64" s="102"/>
      <c r="K64" s="102"/>
    </row>
    <row r="65" spans="1:11" x14ac:dyDescent="0.25">
      <c r="A65" s="132" t="s">
        <v>52</v>
      </c>
      <c r="B65" s="132"/>
      <c r="C65" s="132"/>
      <c r="D65" s="132"/>
      <c r="E65" s="132"/>
      <c r="F65" s="132"/>
      <c r="G65" s="132"/>
      <c r="H65" s="102">
        <v>927120.53</v>
      </c>
      <c r="I65" s="102"/>
      <c r="J65" s="102"/>
      <c r="K65" s="102"/>
    </row>
    <row r="66" spans="1:11" x14ac:dyDescent="0.25">
      <c r="A66" s="132" t="s">
        <v>51</v>
      </c>
      <c r="B66" s="132"/>
      <c r="C66" s="132"/>
      <c r="D66" s="132"/>
      <c r="E66" s="132"/>
      <c r="F66" s="132"/>
      <c r="G66" s="132"/>
      <c r="H66" s="102">
        <v>1427088.02</v>
      </c>
      <c r="I66" s="102"/>
      <c r="J66" s="102"/>
      <c r="K66" s="102"/>
    </row>
    <row r="67" spans="1:11" x14ac:dyDescent="0.25">
      <c r="A67" s="132" t="s">
        <v>52</v>
      </c>
      <c r="B67" s="132"/>
      <c r="C67" s="132"/>
      <c r="D67" s="132"/>
      <c r="E67" s="132"/>
      <c r="F67" s="132"/>
      <c r="G67" s="132"/>
      <c r="H67" s="102">
        <v>132857.4</v>
      </c>
      <c r="I67" s="102"/>
      <c r="J67" s="102"/>
      <c r="K67" s="102"/>
    </row>
    <row r="68" spans="1:11" x14ac:dyDescent="0.25">
      <c r="A68" s="132" t="s">
        <v>32</v>
      </c>
      <c r="B68" s="132"/>
      <c r="C68" s="132"/>
      <c r="D68" s="132"/>
      <c r="E68" s="132"/>
      <c r="F68" s="132"/>
      <c r="G68" s="132"/>
      <c r="H68" s="102">
        <v>453575.19</v>
      </c>
      <c r="I68" s="102"/>
      <c r="J68" s="102"/>
      <c r="K68" s="102"/>
    </row>
    <row r="69" spans="1:11" x14ac:dyDescent="0.25">
      <c r="A69" s="132" t="s">
        <v>31</v>
      </c>
      <c r="B69" s="132"/>
      <c r="C69" s="132"/>
      <c r="D69" s="132"/>
      <c r="E69" s="132"/>
      <c r="F69" s="132"/>
      <c r="G69" s="132"/>
      <c r="H69" s="102"/>
      <c r="I69" s="102"/>
      <c r="J69" s="102"/>
      <c r="K69" s="102"/>
    </row>
    <row r="70" spans="1:11" x14ac:dyDescent="0.25">
      <c r="A70" s="142" t="s">
        <v>53</v>
      </c>
      <c r="B70" s="143"/>
      <c r="C70" s="143"/>
      <c r="D70" s="143"/>
      <c r="E70" s="143"/>
      <c r="F70" s="143"/>
      <c r="G70" s="144"/>
      <c r="H70" s="145">
        <v>453575.19</v>
      </c>
      <c r="I70" s="146"/>
      <c r="J70" s="146"/>
      <c r="K70" s="147"/>
    </row>
    <row r="71" spans="1:11" x14ac:dyDescent="0.25">
      <c r="A71" s="142" t="s">
        <v>54</v>
      </c>
      <c r="B71" s="143"/>
      <c r="C71" s="143"/>
      <c r="D71" s="143"/>
      <c r="E71" s="143"/>
      <c r="F71" s="143"/>
      <c r="G71" s="144"/>
      <c r="H71" s="145"/>
      <c r="I71" s="146"/>
      <c r="J71" s="146"/>
      <c r="K71" s="147"/>
    </row>
    <row r="72" spans="1:11" x14ac:dyDescent="0.25">
      <c r="A72" s="142" t="s">
        <v>55</v>
      </c>
      <c r="B72" s="143"/>
      <c r="C72" s="143"/>
      <c r="D72" s="143"/>
      <c r="E72" s="143"/>
      <c r="F72" s="143"/>
      <c r="G72" s="144"/>
      <c r="H72" s="145">
        <v>453575.19</v>
      </c>
      <c r="I72" s="146"/>
      <c r="J72" s="146"/>
      <c r="K72" s="147"/>
    </row>
    <row r="73" spans="1:11" ht="33" customHeight="1" x14ac:dyDescent="0.25">
      <c r="A73" s="142" t="s">
        <v>56</v>
      </c>
      <c r="B73" s="143"/>
      <c r="C73" s="143"/>
      <c r="D73" s="143"/>
      <c r="E73" s="143"/>
      <c r="F73" s="143"/>
      <c r="G73" s="144"/>
      <c r="H73" s="145"/>
      <c r="I73" s="146"/>
      <c r="J73" s="146"/>
      <c r="K73" s="147"/>
    </row>
    <row r="74" spans="1:11" ht="18.75" customHeight="1" x14ac:dyDescent="0.25">
      <c r="A74" s="142" t="s">
        <v>57</v>
      </c>
      <c r="B74" s="143"/>
      <c r="C74" s="143"/>
      <c r="D74" s="143"/>
      <c r="E74" s="143"/>
      <c r="F74" s="143"/>
      <c r="G74" s="144"/>
      <c r="H74" s="145">
        <v>57940.1</v>
      </c>
      <c r="I74" s="146"/>
      <c r="J74" s="146"/>
      <c r="K74" s="147"/>
    </row>
    <row r="75" spans="1:11" ht="18.75" customHeight="1" x14ac:dyDescent="0.25">
      <c r="A75" s="148" t="s">
        <v>31</v>
      </c>
      <c r="B75" s="149"/>
      <c r="C75" s="149"/>
      <c r="D75" s="149"/>
      <c r="E75" s="149"/>
      <c r="F75" s="149"/>
      <c r="G75" s="150"/>
      <c r="H75" s="145"/>
      <c r="I75" s="146"/>
      <c r="J75" s="146"/>
      <c r="K75" s="147"/>
    </row>
    <row r="76" spans="1:11" ht="18.75" customHeight="1" x14ac:dyDescent="0.25">
      <c r="A76" s="148" t="s">
        <v>58</v>
      </c>
      <c r="B76" s="149"/>
      <c r="C76" s="149"/>
      <c r="D76" s="149"/>
      <c r="E76" s="149"/>
      <c r="F76" s="149"/>
      <c r="G76" s="150"/>
      <c r="H76" s="145">
        <v>0</v>
      </c>
      <c r="I76" s="146"/>
      <c r="J76" s="146"/>
      <c r="K76" s="147"/>
    </row>
    <row r="77" spans="1:11" ht="18.75" customHeight="1" x14ac:dyDescent="0.25">
      <c r="A77" s="148" t="s">
        <v>59</v>
      </c>
      <c r="B77" s="149"/>
      <c r="C77" s="149"/>
      <c r="D77" s="149"/>
      <c r="E77" s="149"/>
      <c r="F77" s="149"/>
      <c r="G77" s="150"/>
      <c r="H77" s="145">
        <v>57940.1</v>
      </c>
      <c r="I77" s="146"/>
      <c r="J77" s="146"/>
      <c r="K77" s="147"/>
    </row>
    <row r="78" spans="1:11" x14ac:dyDescent="0.25">
      <c r="A78" s="132" t="s">
        <v>19</v>
      </c>
      <c r="B78" s="132"/>
      <c r="C78" s="132"/>
      <c r="D78" s="132"/>
      <c r="E78" s="132"/>
      <c r="F78" s="132"/>
      <c r="G78" s="132"/>
      <c r="H78" s="102"/>
      <c r="I78" s="102"/>
      <c r="J78" s="102"/>
      <c r="K78" s="102"/>
    </row>
    <row r="79" spans="1:11" ht="15.75" customHeight="1" x14ac:dyDescent="0.25">
      <c r="A79" s="132" t="s">
        <v>33</v>
      </c>
      <c r="B79" s="132"/>
      <c r="C79" s="132"/>
      <c r="D79" s="132"/>
      <c r="E79" s="132"/>
      <c r="F79" s="132"/>
      <c r="G79" s="132"/>
      <c r="H79" s="102">
        <v>0</v>
      </c>
      <c r="I79" s="102"/>
      <c r="J79" s="102"/>
      <c r="K79" s="102"/>
    </row>
    <row r="80" spans="1:11" ht="15.75" customHeight="1" x14ac:dyDescent="0.25">
      <c r="A80" s="6"/>
      <c r="B80" s="6"/>
      <c r="C80" s="6"/>
      <c r="D80" s="6"/>
      <c r="E80" s="6"/>
      <c r="F80" s="6"/>
      <c r="G80" s="6"/>
      <c r="H80" s="7"/>
      <c r="I80" s="7"/>
      <c r="J80" s="7"/>
      <c r="K80" s="7"/>
    </row>
    <row r="81" spans="1:11" ht="1.5" customHeight="1" x14ac:dyDescent="0.25"/>
    <row r="84" spans="1:11" ht="15.75" customHeight="1" x14ac:dyDescent="0.25">
      <c r="G84" s="92"/>
      <c r="H84" s="92"/>
      <c r="I84" s="92"/>
      <c r="J84" s="92"/>
      <c r="K84" s="92"/>
    </row>
    <row r="85" spans="1:11" ht="31.5" customHeight="1" x14ac:dyDescent="0.25">
      <c r="A85" s="92"/>
      <c r="B85" s="92"/>
      <c r="C85" s="92"/>
      <c r="D85" s="92"/>
      <c r="E85" s="92"/>
      <c r="F85" s="92"/>
      <c r="H85" s="92"/>
      <c r="I85" s="92"/>
      <c r="J85" s="92"/>
      <c r="K85" s="92"/>
    </row>
    <row r="86" spans="1:11" x14ac:dyDescent="0.25">
      <c r="C86" s="99"/>
      <c r="D86" s="99"/>
      <c r="E86" s="99"/>
      <c r="F86" s="99"/>
      <c r="H86" s="99"/>
      <c r="I86" s="99"/>
      <c r="J86" s="99"/>
      <c r="K86" s="99"/>
    </row>
    <row r="90" spans="1:11" ht="15.75" customHeight="1" x14ac:dyDescent="0.25">
      <c r="A90" s="92"/>
      <c r="B90" s="92"/>
      <c r="C90" s="92"/>
      <c r="D90" s="92"/>
    </row>
    <row r="91" spans="1:11" ht="15.75" customHeight="1" x14ac:dyDescent="0.25">
      <c r="A91" s="134"/>
      <c r="B91" s="134"/>
      <c r="C91" s="134"/>
      <c r="D91" s="134"/>
    </row>
    <row r="92" spans="1:11" ht="24" customHeight="1" x14ac:dyDescent="0.25">
      <c r="A92" s="134"/>
      <c r="B92" s="134"/>
      <c r="C92" s="134"/>
      <c r="D92" s="134"/>
      <c r="F92" s="92"/>
      <c r="G92" s="92"/>
      <c r="H92" s="92"/>
      <c r="I92" s="100"/>
      <c r="J92" s="100"/>
      <c r="K92" s="100"/>
    </row>
    <row r="93" spans="1:11" ht="15" hidden="1" customHeight="1" x14ac:dyDescent="0.25">
      <c r="A93" s="134"/>
      <c r="B93" s="134"/>
      <c r="C93" s="134"/>
      <c r="D93" s="134"/>
      <c r="F93" s="99"/>
      <c r="G93" s="99"/>
      <c r="H93" s="99"/>
      <c r="I93" s="99"/>
      <c r="J93" s="99"/>
      <c r="K93" s="99"/>
    </row>
    <row r="94" spans="1:11" ht="180" customHeight="1" x14ac:dyDescent="0.25">
      <c r="A94" s="134"/>
      <c r="B94" s="134"/>
      <c r="C94" s="134"/>
      <c r="D94" s="134"/>
      <c r="H94" s="92"/>
      <c r="I94" s="92"/>
      <c r="J94" s="92"/>
      <c r="K94" s="92"/>
    </row>
  </sheetData>
  <mergeCells count="110">
    <mergeCell ref="A58:K58"/>
    <mergeCell ref="A59:K59"/>
    <mergeCell ref="A60:K60"/>
    <mergeCell ref="H62:K62"/>
    <mergeCell ref="A67:G67"/>
    <mergeCell ref="H67:K67"/>
    <mergeCell ref="A66:G66"/>
    <mergeCell ref="A77:G77"/>
    <mergeCell ref="H77:K77"/>
    <mergeCell ref="A74:G74"/>
    <mergeCell ref="H74:K74"/>
    <mergeCell ref="H66:K66"/>
    <mergeCell ref="A61:G61"/>
    <mergeCell ref="H61:K61"/>
    <mergeCell ref="A62:G62"/>
    <mergeCell ref="H63:K63"/>
    <mergeCell ref="A68:G68"/>
    <mergeCell ref="H72:K72"/>
    <mergeCell ref="H68:K68"/>
    <mergeCell ref="A63:G63"/>
    <mergeCell ref="A64:G64"/>
    <mergeCell ref="H64:K64"/>
    <mergeCell ref="A65:G65"/>
    <mergeCell ref="H65:K65"/>
    <mergeCell ref="J86:K86"/>
    <mergeCell ref="A90:D90"/>
    <mergeCell ref="F93:H93"/>
    <mergeCell ref="C86:D86"/>
    <mergeCell ref="G84:K84"/>
    <mergeCell ref="A69:G69"/>
    <mergeCell ref="H69:K69"/>
    <mergeCell ref="A78:G78"/>
    <mergeCell ref="H78:K78"/>
    <mergeCell ref="A79:G79"/>
    <mergeCell ref="E86:F86"/>
    <mergeCell ref="H86:I86"/>
    <mergeCell ref="H85:I85"/>
    <mergeCell ref="J85:K85"/>
    <mergeCell ref="A72:G72"/>
    <mergeCell ref="A70:G70"/>
    <mergeCell ref="H79:K79"/>
    <mergeCell ref="A75:G75"/>
    <mergeCell ref="H75:K75"/>
    <mergeCell ref="A76:G76"/>
    <mergeCell ref="H76:K76"/>
    <mergeCell ref="A73:G73"/>
    <mergeCell ref="H73:K73"/>
    <mergeCell ref="H94:K94"/>
    <mergeCell ref="A85:B85"/>
    <mergeCell ref="C85:D85"/>
    <mergeCell ref="E85:F85"/>
    <mergeCell ref="A91:D94"/>
    <mergeCell ref="F92:H92"/>
    <mergeCell ref="I93:K93"/>
    <mergeCell ref="I19:K21"/>
    <mergeCell ref="J50:K51"/>
    <mergeCell ref="H50:I51"/>
    <mergeCell ref="E40:K40"/>
    <mergeCell ref="I31:K33"/>
    <mergeCell ref="G31:H33"/>
    <mergeCell ref="G28:H30"/>
    <mergeCell ref="I28:K30"/>
    <mergeCell ref="F43:G49"/>
    <mergeCell ref="A38:D39"/>
    <mergeCell ref="J43:K49"/>
    <mergeCell ref="A36:D37"/>
    <mergeCell ref="A42:C51"/>
    <mergeCell ref="I92:K92"/>
    <mergeCell ref="A71:G71"/>
    <mergeCell ref="H70:K70"/>
    <mergeCell ref="H71:K71"/>
    <mergeCell ref="G6:H6"/>
    <mergeCell ref="H8:J8"/>
    <mergeCell ref="E53:G54"/>
    <mergeCell ref="E55:G56"/>
    <mergeCell ref="H53:K54"/>
    <mergeCell ref="H55:K56"/>
    <mergeCell ref="E38:K39"/>
    <mergeCell ref="E36:K37"/>
    <mergeCell ref="D42:E49"/>
    <mergeCell ref="A40:D40"/>
    <mergeCell ref="A11:K11"/>
    <mergeCell ref="A13:F13"/>
    <mergeCell ref="A15:B15"/>
    <mergeCell ref="C15:H15"/>
    <mergeCell ref="C22:H22"/>
    <mergeCell ref="G2:K2"/>
    <mergeCell ref="G3:K3"/>
    <mergeCell ref="G4:K4"/>
    <mergeCell ref="G5:H5"/>
    <mergeCell ref="I5:K5"/>
    <mergeCell ref="I6:K6"/>
    <mergeCell ref="A53:D56"/>
    <mergeCell ref="F1:K1"/>
    <mergeCell ref="F50:G51"/>
    <mergeCell ref="D50:E51"/>
    <mergeCell ref="H43:I49"/>
    <mergeCell ref="A34:K34"/>
    <mergeCell ref="F42:K42"/>
    <mergeCell ref="A22:B22"/>
    <mergeCell ref="A23:B23"/>
    <mergeCell ref="A28:C30"/>
    <mergeCell ref="I16:K18"/>
    <mergeCell ref="D17:G19"/>
    <mergeCell ref="B18:C18"/>
    <mergeCell ref="I25:K27"/>
    <mergeCell ref="I22:K24"/>
    <mergeCell ref="A16:B16"/>
    <mergeCell ref="H20:H21"/>
    <mergeCell ref="A25:H26"/>
  </mergeCells>
  <phoneticPr fontId="5" type="noConversion"/>
  <printOptions horizontalCentered="1"/>
  <pageMargins left="0.39370078740157483" right="0.78740157480314965" top="0" bottom="0" header="0" footer="0"/>
  <pageSetup paperSize="9" scale="71" fitToHeight="4" orientation="portrait" r:id="rId1"/>
  <headerFooter alignWithMargins="0"/>
  <rowBreaks count="1" manualBreakCount="1">
    <brk id="3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zoomScaleNormal="100" zoomScaleSheetLayoutView="100" workbookViewId="0">
      <selection activeCell="C29" sqref="C29"/>
    </sheetView>
  </sheetViews>
  <sheetFormatPr defaultRowHeight="12.75" x14ac:dyDescent="0.2"/>
  <cols>
    <col min="1" max="1" width="19" style="9" customWidth="1"/>
    <col min="2" max="2" width="9.140625" style="9"/>
    <col min="3" max="3" width="10.42578125" style="9" customWidth="1"/>
    <col min="4" max="4" width="13" style="9" customWidth="1"/>
    <col min="5" max="5" width="13.5703125" style="9" customWidth="1"/>
    <col min="6" max="6" width="13.42578125" style="9" customWidth="1"/>
    <col min="7" max="7" width="13.28515625" style="9" customWidth="1"/>
    <col min="8" max="8" width="9.28515625" style="9" customWidth="1"/>
    <col min="9" max="9" width="11.85546875" style="9" customWidth="1"/>
    <col min="10" max="10" width="11.140625" style="9" customWidth="1"/>
    <col min="11" max="16384" width="9.140625" style="9"/>
  </cols>
  <sheetData>
    <row r="1" spans="1:11" ht="15.75" x14ac:dyDescent="0.25">
      <c r="A1" s="22"/>
      <c r="B1" s="22"/>
      <c r="C1" s="22"/>
      <c r="D1" s="22"/>
      <c r="E1" s="22"/>
      <c r="F1" s="22"/>
      <c r="G1" s="22"/>
      <c r="H1" s="22"/>
      <c r="I1" s="22"/>
      <c r="J1" s="154" t="s">
        <v>60</v>
      </c>
      <c r="K1" s="154"/>
    </row>
    <row r="2" spans="1:11" ht="15.75" x14ac:dyDescent="0.25">
      <c r="A2" s="155" t="s">
        <v>249</v>
      </c>
      <c r="B2" s="155"/>
      <c r="C2" s="155"/>
      <c r="D2" s="155"/>
      <c r="E2" s="155"/>
      <c r="F2" s="155"/>
      <c r="G2" s="155"/>
      <c r="H2" s="155"/>
      <c r="I2" s="155"/>
      <c r="J2" s="155"/>
      <c r="K2" s="155"/>
    </row>
    <row r="3" spans="1:11" ht="29.25" customHeight="1" x14ac:dyDescent="0.25">
      <c r="A3" s="154" t="s">
        <v>260</v>
      </c>
      <c r="B3" s="154"/>
      <c r="C3" s="154"/>
      <c r="D3" s="154"/>
      <c r="E3" s="154"/>
      <c r="F3" s="154"/>
      <c r="G3" s="154"/>
      <c r="H3" s="154"/>
      <c r="I3" s="154"/>
      <c r="J3" s="154"/>
      <c r="K3" s="154"/>
    </row>
    <row r="5" spans="1:11" ht="57.75" customHeight="1" x14ac:dyDescent="0.2">
      <c r="A5" s="156" t="s">
        <v>18</v>
      </c>
      <c r="B5" s="156" t="s">
        <v>61</v>
      </c>
      <c r="C5" s="156" t="s">
        <v>62</v>
      </c>
      <c r="D5" s="86" t="s">
        <v>63</v>
      </c>
      <c r="E5" s="93"/>
      <c r="F5" s="93"/>
      <c r="G5" s="93"/>
      <c r="H5" s="93"/>
      <c r="I5" s="93"/>
      <c r="J5" s="93"/>
      <c r="K5" s="87"/>
    </row>
    <row r="6" spans="1:11" x14ac:dyDescent="0.2">
      <c r="A6" s="158"/>
      <c r="B6" s="158"/>
      <c r="C6" s="158"/>
      <c r="D6" s="156" t="s">
        <v>15</v>
      </c>
      <c r="E6" s="86" t="s">
        <v>19</v>
      </c>
      <c r="F6" s="93"/>
      <c r="G6" s="93"/>
      <c r="H6" s="93"/>
      <c r="I6" s="93"/>
      <c r="J6" s="93"/>
      <c r="K6" s="87"/>
    </row>
    <row r="7" spans="1:11" ht="177" customHeight="1" x14ac:dyDescent="0.2">
      <c r="A7" s="158"/>
      <c r="B7" s="158"/>
      <c r="C7" s="158"/>
      <c r="D7" s="158"/>
      <c r="E7" s="156" t="s">
        <v>64</v>
      </c>
      <c r="F7" s="156" t="s">
        <v>65</v>
      </c>
      <c r="G7" s="156" t="s">
        <v>66</v>
      </c>
      <c r="H7" s="156" t="s">
        <v>67</v>
      </c>
      <c r="I7" s="156" t="s">
        <v>68</v>
      </c>
      <c r="J7" s="86" t="s">
        <v>69</v>
      </c>
      <c r="K7" s="87"/>
    </row>
    <row r="8" spans="1:11" ht="25.5" x14ac:dyDescent="0.2">
      <c r="A8" s="157"/>
      <c r="B8" s="157"/>
      <c r="C8" s="157"/>
      <c r="D8" s="157"/>
      <c r="E8" s="157"/>
      <c r="F8" s="157"/>
      <c r="G8" s="157"/>
      <c r="H8" s="157"/>
      <c r="I8" s="157"/>
      <c r="J8" s="5" t="s">
        <v>70</v>
      </c>
      <c r="K8" s="5" t="s">
        <v>71</v>
      </c>
    </row>
    <row r="9" spans="1:11" x14ac:dyDescent="0.2">
      <c r="A9" s="11">
        <v>1</v>
      </c>
      <c r="B9" s="11">
        <v>2</v>
      </c>
      <c r="C9" s="11">
        <v>3</v>
      </c>
      <c r="D9" s="12">
        <v>4</v>
      </c>
      <c r="E9" s="13" t="s">
        <v>72</v>
      </c>
      <c r="F9" s="13" t="s">
        <v>73</v>
      </c>
      <c r="G9" s="13" t="s">
        <v>74</v>
      </c>
      <c r="H9" s="13" t="s">
        <v>75</v>
      </c>
      <c r="I9" s="13" t="s">
        <v>76</v>
      </c>
      <c r="J9" s="13">
        <v>9</v>
      </c>
      <c r="K9" s="13">
        <v>10</v>
      </c>
    </row>
    <row r="10" spans="1:11" ht="25.5" x14ac:dyDescent="0.2">
      <c r="A10" s="17" t="s">
        <v>77</v>
      </c>
      <c r="B10" s="11">
        <v>100</v>
      </c>
      <c r="C10" s="11" t="s">
        <v>80</v>
      </c>
      <c r="D10" s="14">
        <f>E10+F10+G10+H10+I10+J10</f>
        <v>11114594.439999999</v>
      </c>
      <c r="E10" s="14">
        <f>E13</f>
        <v>9752545.2599999998</v>
      </c>
      <c r="F10" s="14">
        <f>F12+F13+F14+F15+F16+F17+F18</f>
        <v>0</v>
      </c>
      <c r="G10" s="14">
        <f>G13+G16</f>
        <v>60000</v>
      </c>
      <c r="H10" s="14">
        <f>H13+H16</f>
        <v>0</v>
      </c>
      <c r="I10" s="14">
        <f>I13</f>
        <v>0</v>
      </c>
      <c r="J10" s="14">
        <f>J12+J13+J14+J15+J17+J18</f>
        <v>1302049.1800000002</v>
      </c>
      <c r="K10" s="14">
        <f>K13+K17</f>
        <v>0</v>
      </c>
    </row>
    <row r="11" spans="1:11" x14ac:dyDescent="0.2">
      <c r="A11" s="15" t="s">
        <v>78</v>
      </c>
      <c r="B11" s="11"/>
      <c r="C11" s="11"/>
      <c r="D11" s="14"/>
      <c r="E11" s="14"/>
      <c r="F11" s="14"/>
      <c r="G11" s="14"/>
      <c r="H11" s="14"/>
      <c r="I11" s="14"/>
      <c r="J11" s="14"/>
      <c r="K11" s="14"/>
    </row>
    <row r="12" spans="1:11" ht="25.5" x14ac:dyDescent="0.2">
      <c r="A12" s="15" t="s">
        <v>79</v>
      </c>
      <c r="B12" s="11">
        <v>110</v>
      </c>
      <c r="C12" s="11"/>
      <c r="D12" s="14">
        <f>F12+J12</f>
        <v>0</v>
      </c>
      <c r="E12" s="14" t="s">
        <v>80</v>
      </c>
      <c r="F12" s="14"/>
      <c r="G12" s="14" t="s">
        <v>80</v>
      </c>
      <c r="H12" s="14" t="s">
        <v>80</v>
      </c>
      <c r="I12" s="14" t="s">
        <v>80</v>
      </c>
      <c r="J12" s="14"/>
      <c r="K12" s="14" t="s">
        <v>80</v>
      </c>
    </row>
    <row r="13" spans="1:11" ht="25.5" x14ac:dyDescent="0.2">
      <c r="A13" s="15" t="s">
        <v>81</v>
      </c>
      <c r="B13" s="11">
        <v>120</v>
      </c>
      <c r="C13" s="11"/>
      <c r="D13" s="14">
        <f>E13+F13+G13+H13+I13+J13</f>
        <v>10073545.26</v>
      </c>
      <c r="E13" s="14">
        <v>9752545.2599999998</v>
      </c>
      <c r="F13" s="14"/>
      <c r="G13" s="14"/>
      <c r="H13" s="14"/>
      <c r="I13" s="14"/>
      <c r="J13" s="14">
        <v>321000</v>
      </c>
      <c r="K13" s="14"/>
    </row>
    <row r="14" spans="1:11" ht="51" x14ac:dyDescent="0.2">
      <c r="A14" s="15" t="s">
        <v>82</v>
      </c>
      <c r="B14" s="11">
        <v>130</v>
      </c>
      <c r="C14" s="11"/>
      <c r="D14" s="14">
        <f>F14+J14</f>
        <v>0</v>
      </c>
      <c r="E14" s="14" t="s">
        <v>80</v>
      </c>
      <c r="F14" s="14"/>
      <c r="G14" s="14" t="s">
        <v>80</v>
      </c>
      <c r="H14" s="14" t="s">
        <v>80</v>
      </c>
      <c r="I14" s="14" t="s">
        <v>80</v>
      </c>
      <c r="J14" s="14"/>
      <c r="K14" s="14" t="s">
        <v>80</v>
      </c>
    </row>
    <row r="15" spans="1:11" ht="127.5" x14ac:dyDescent="0.2">
      <c r="A15" s="15" t="s">
        <v>83</v>
      </c>
      <c r="B15" s="11">
        <v>140</v>
      </c>
      <c r="C15" s="11"/>
      <c r="D15" s="14">
        <f>F15+J15</f>
        <v>0</v>
      </c>
      <c r="E15" s="14" t="s">
        <v>80</v>
      </c>
      <c r="F15" s="14"/>
      <c r="G15" s="14" t="s">
        <v>80</v>
      </c>
      <c r="H15" s="14" t="s">
        <v>80</v>
      </c>
      <c r="I15" s="14" t="s">
        <v>80</v>
      </c>
      <c r="J15" s="14"/>
      <c r="K15" s="14" t="s">
        <v>80</v>
      </c>
    </row>
    <row r="16" spans="1:11" ht="38.25" x14ac:dyDescent="0.2">
      <c r="A16" s="15" t="s">
        <v>84</v>
      </c>
      <c r="B16" s="11">
        <v>150</v>
      </c>
      <c r="C16" s="11"/>
      <c r="D16" s="14">
        <f>F16+G16+H16</f>
        <v>60000</v>
      </c>
      <c r="E16" s="14" t="s">
        <v>80</v>
      </c>
      <c r="F16" s="14"/>
      <c r="G16" s="14">
        <v>60000</v>
      </c>
      <c r="H16" s="14"/>
      <c r="I16" s="14" t="s">
        <v>80</v>
      </c>
      <c r="J16" s="14" t="s">
        <v>80</v>
      </c>
      <c r="K16" s="14" t="s">
        <v>80</v>
      </c>
    </row>
    <row r="17" spans="1:11" x14ac:dyDescent="0.2">
      <c r="A17" s="15" t="s">
        <v>85</v>
      </c>
      <c r="B17" s="11">
        <v>160</v>
      </c>
      <c r="C17" s="11"/>
      <c r="D17" s="14">
        <f>F17+J17</f>
        <v>981049.18</v>
      </c>
      <c r="E17" s="14" t="s">
        <v>80</v>
      </c>
      <c r="F17" s="14"/>
      <c r="G17" s="14" t="s">
        <v>80</v>
      </c>
      <c r="H17" s="14" t="s">
        <v>80</v>
      </c>
      <c r="I17" s="14" t="s">
        <v>80</v>
      </c>
      <c r="J17" s="14">
        <v>981049.18</v>
      </c>
      <c r="K17" s="14"/>
    </row>
    <row r="18" spans="1:11" ht="25.5" x14ac:dyDescent="0.2">
      <c r="A18" s="15" t="s">
        <v>86</v>
      </c>
      <c r="B18" s="11">
        <v>180</v>
      </c>
      <c r="C18" s="11" t="s">
        <v>80</v>
      </c>
      <c r="D18" s="14">
        <f>F18+J18</f>
        <v>0</v>
      </c>
      <c r="E18" s="14" t="s">
        <v>80</v>
      </c>
      <c r="F18" s="14"/>
      <c r="G18" s="14" t="s">
        <v>80</v>
      </c>
      <c r="H18" s="14" t="s">
        <v>80</v>
      </c>
      <c r="I18" s="14" t="s">
        <v>80</v>
      </c>
      <c r="J18" s="14"/>
      <c r="K18" s="14" t="s">
        <v>80</v>
      </c>
    </row>
    <row r="19" spans="1:11" x14ac:dyDescent="0.2">
      <c r="A19" s="15"/>
      <c r="B19" s="11"/>
      <c r="C19" s="11"/>
      <c r="D19" s="14"/>
      <c r="E19" s="14"/>
      <c r="F19" s="14"/>
      <c r="G19" s="14"/>
      <c r="H19" s="14"/>
      <c r="I19" s="14"/>
      <c r="J19" s="14"/>
      <c r="K19" s="14"/>
    </row>
    <row r="20" spans="1:11" ht="25.5" x14ac:dyDescent="0.2">
      <c r="A20" s="16" t="s">
        <v>87</v>
      </c>
      <c r="B20" s="11">
        <v>200</v>
      </c>
      <c r="C20" s="11" t="s">
        <v>80</v>
      </c>
      <c r="D20" s="14">
        <f>D21+D26+D27+D29+D30</f>
        <v>11568169.630000001</v>
      </c>
      <c r="E20" s="14">
        <f t="shared" ref="E20:J20" si="0">E21+E26+E27+E29+E30</f>
        <v>9752545.2599999998</v>
      </c>
      <c r="F20" s="14">
        <f t="shared" si="0"/>
        <v>0</v>
      </c>
      <c r="G20" s="14">
        <f t="shared" si="0"/>
        <v>60000</v>
      </c>
      <c r="H20" s="14">
        <f t="shared" si="0"/>
        <v>0</v>
      </c>
      <c r="I20" s="14">
        <f t="shared" si="0"/>
        <v>0</v>
      </c>
      <c r="J20" s="14">
        <f t="shared" si="0"/>
        <v>1755624.37</v>
      </c>
      <c r="K20" s="14"/>
    </row>
    <row r="21" spans="1:11" ht="38.25" x14ac:dyDescent="0.2">
      <c r="A21" s="18" t="s">
        <v>88</v>
      </c>
      <c r="B21" s="19">
        <v>210</v>
      </c>
      <c r="C21" s="11"/>
      <c r="D21" s="14">
        <f>D23+D24+D25</f>
        <v>9186100.0300000012</v>
      </c>
      <c r="E21" s="14">
        <f t="shared" ref="E21:J21" si="1">E23+E24+E25</f>
        <v>9160674.5099999998</v>
      </c>
      <c r="F21" s="14">
        <f t="shared" si="1"/>
        <v>0</v>
      </c>
      <c r="G21" s="14">
        <f t="shared" si="1"/>
        <v>0</v>
      </c>
      <c r="H21" s="14">
        <f t="shared" si="1"/>
        <v>0</v>
      </c>
      <c r="I21" s="14">
        <f t="shared" si="1"/>
        <v>0</v>
      </c>
      <c r="J21" s="14">
        <f t="shared" si="1"/>
        <v>25425.52</v>
      </c>
      <c r="K21" s="14"/>
    </row>
    <row r="22" spans="1:11" x14ac:dyDescent="0.2">
      <c r="A22" s="15" t="s">
        <v>31</v>
      </c>
      <c r="B22" s="11"/>
      <c r="C22" s="11"/>
      <c r="D22" s="14"/>
      <c r="E22" s="14"/>
      <c r="F22" s="14"/>
      <c r="G22" s="14"/>
      <c r="H22" s="14"/>
      <c r="I22" s="14"/>
      <c r="J22" s="14"/>
      <c r="K22" s="14"/>
    </row>
    <row r="23" spans="1:11" x14ac:dyDescent="0.2">
      <c r="A23" s="15" t="s">
        <v>89</v>
      </c>
      <c r="B23" s="11"/>
      <c r="C23" s="11">
        <v>211</v>
      </c>
      <c r="D23" s="14">
        <f>E23+F23+G23+H23+I23+J23</f>
        <v>7049231.5700000003</v>
      </c>
      <c r="E23" s="14">
        <v>7030471.5700000003</v>
      </c>
      <c r="F23" s="14"/>
      <c r="G23" s="14"/>
      <c r="H23" s="14"/>
      <c r="I23" s="14"/>
      <c r="J23" s="14">
        <v>18760</v>
      </c>
      <c r="K23" s="14"/>
    </row>
    <row r="24" spans="1:11" x14ac:dyDescent="0.2">
      <c r="A24" s="15" t="s">
        <v>20</v>
      </c>
      <c r="B24" s="11"/>
      <c r="C24" s="11">
        <v>212</v>
      </c>
      <c r="D24" s="14">
        <f t="shared" ref="D24:D42" si="2">E24+F24+G24+H24+I24+J24</f>
        <v>1000</v>
      </c>
      <c r="E24" s="14"/>
      <c r="F24" s="14"/>
      <c r="G24" s="14"/>
      <c r="H24" s="14"/>
      <c r="I24" s="14"/>
      <c r="J24" s="14">
        <v>1000</v>
      </c>
      <c r="K24" s="14"/>
    </row>
    <row r="25" spans="1:11" ht="38.25" x14ac:dyDescent="0.2">
      <c r="A25" s="15" t="s">
        <v>21</v>
      </c>
      <c r="B25" s="11"/>
      <c r="C25" s="11">
        <v>213</v>
      </c>
      <c r="D25" s="14">
        <f t="shared" si="2"/>
        <v>2135868.46</v>
      </c>
      <c r="E25" s="14">
        <v>2130202.94</v>
      </c>
      <c r="F25" s="14"/>
      <c r="G25" s="14"/>
      <c r="H25" s="14"/>
      <c r="I25" s="14"/>
      <c r="J25" s="14">
        <v>5665.52</v>
      </c>
      <c r="K25" s="14"/>
    </row>
    <row r="26" spans="1:11" ht="38.25" x14ac:dyDescent="0.2">
      <c r="A26" s="18" t="s">
        <v>90</v>
      </c>
      <c r="B26" s="19">
        <v>220</v>
      </c>
      <c r="C26" s="11">
        <v>262</v>
      </c>
      <c r="D26" s="14">
        <f t="shared" si="2"/>
        <v>30000</v>
      </c>
      <c r="E26" s="14"/>
      <c r="F26" s="14"/>
      <c r="G26" s="14"/>
      <c r="H26" s="14"/>
      <c r="I26" s="14"/>
      <c r="J26" s="14">
        <v>30000</v>
      </c>
      <c r="K26" s="14"/>
    </row>
    <row r="27" spans="1:11" ht="38.25" x14ac:dyDescent="0.2">
      <c r="A27" s="18" t="s">
        <v>91</v>
      </c>
      <c r="B27" s="19">
        <v>230</v>
      </c>
      <c r="C27" s="11">
        <v>290</v>
      </c>
      <c r="D27" s="14">
        <f t="shared" si="2"/>
        <v>13000</v>
      </c>
      <c r="E27" s="14"/>
      <c r="F27" s="14"/>
      <c r="G27" s="14"/>
      <c r="H27" s="14"/>
      <c r="I27" s="14"/>
      <c r="J27" s="14">
        <v>13000</v>
      </c>
      <c r="K27" s="14"/>
    </row>
    <row r="28" spans="1:11" x14ac:dyDescent="0.2">
      <c r="A28" s="15" t="s">
        <v>27</v>
      </c>
      <c r="B28" s="11"/>
      <c r="C28" s="11">
        <v>290</v>
      </c>
      <c r="D28" s="14">
        <f t="shared" si="2"/>
        <v>0</v>
      </c>
      <c r="E28" s="14"/>
      <c r="F28" s="14"/>
      <c r="G28" s="14"/>
      <c r="H28" s="14"/>
      <c r="I28" s="14"/>
      <c r="J28" s="14"/>
      <c r="K28" s="14"/>
    </row>
    <row r="29" spans="1:11" ht="51" x14ac:dyDescent="0.2">
      <c r="A29" s="18" t="s">
        <v>92</v>
      </c>
      <c r="B29" s="19">
        <v>250</v>
      </c>
      <c r="C29" s="11">
        <v>222</v>
      </c>
      <c r="D29" s="14">
        <f t="shared" si="2"/>
        <v>6000</v>
      </c>
      <c r="E29" s="14"/>
      <c r="F29" s="14"/>
      <c r="G29" s="14"/>
      <c r="H29" s="14"/>
      <c r="I29" s="14"/>
      <c r="J29" s="14">
        <v>6000</v>
      </c>
      <c r="K29" s="14"/>
    </row>
    <row r="30" spans="1:11" ht="38.25" x14ac:dyDescent="0.2">
      <c r="A30" s="18" t="s">
        <v>93</v>
      </c>
      <c r="B30" s="19">
        <v>260</v>
      </c>
      <c r="C30" s="11" t="s">
        <v>80</v>
      </c>
      <c r="D30" s="14">
        <f t="shared" ref="D30:I30" si="3">D31+D32+D33+D34+D35+D36+D37+D38+D39+D40+D41+D42</f>
        <v>2333069.6</v>
      </c>
      <c r="E30" s="14">
        <f t="shared" si="3"/>
        <v>591870.75</v>
      </c>
      <c r="F30" s="14">
        <f t="shared" si="3"/>
        <v>0</v>
      </c>
      <c r="G30" s="14">
        <f t="shared" si="3"/>
        <v>60000</v>
      </c>
      <c r="H30" s="14">
        <f t="shared" si="3"/>
        <v>0</v>
      </c>
      <c r="I30" s="14">
        <f t="shared" si="3"/>
        <v>0</v>
      </c>
      <c r="J30" s="14">
        <f>J31+J32+J33+J34+J35+J36+J37+J38+J39+J40+J41+J42</f>
        <v>1681198.85</v>
      </c>
      <c r="K30" s="14"/>
    </row>
    <row r="31" spans="1:11" x14ac:dyDescent="0.2">
      <c r="A31" s="15" t="s">
        <v>22</v>
      </c>
      <c r="B31" s="10"/>
      <c r="C31" s="11">
        <v>221</v>
      </c>
      <c r="D31" s="14">
        <f t="shared" si="2"/>
        <v>65000</v>
      </c>
      <c r="E31" s="14"/>
      <c r="F31" s="14"/>
      <c r="G31" s="14"/>
      <c r="H31" s="14"/>
      <c r="I31" s="14"/>
      <c r="J31" s="14">
        <v>65000</v>
      </c>
      <c r="K31" s="14"/>
    </row>
    <row r="32" spans="1:11" x14ac:dyDescent="0.2">
      <c r="A32" s="15" t="s">
        <v>23</v>
      </c>
      <c r="B32" s="10"/>
      <c r="C32" s="11">
        <v>222</v>
      </c>
      <c r="D32" s="14">
        <f t="shared" si="2"/>
        <v>0</v>
      </c>
      <c r="E32" s="14"/>
      <c r="F32" s="14"/>
      <c r="G32" s="14"/>
      <c r="H32" s="14"/>
      <c r="I32" s="14"/>
      <c r="J32" s="14"/>
      <c r="K32" s="14"/>
    </row>
    <row r="33" spans="1:11" x14ac:dyDescent="0.2">
      <c r="A33" s="15" t="s">
        <v>94</v>
      </c>
      <c r="B33" s="10"/>
      <c r="C33" s="11">
        <v>2231</v>
      </c>
      <c r="D33" s="14">
        <f t="shared" si="2"/>
        <v>0</v>
      </c>
      <c r="E33" s="14"/>
      <c r="F33" s="14"/>
      <c r="G33" s="14"/>
      <c r="H33" s="14"/>
      <c r="I33" s="14"/>
      <c r="J33" s="14"/>
      <c r="K33" s="14"/>
    </row>
    <row r="34" spans="1:11" x14ac:dyDescent="0.2">
      <c r="A34" s="15" t="s">
        <v>95</v>
      </c>
      <c r="B34" s="10"/>
      <c r="C34" s="11">
        <v>2232</v>
      </c>
      <c r="D34" s="14">
        <f t="shared" si="2"/>
        <v>188600.44</v>
      </c>
      <c r="E34" s="14">
        <v>104325</v>
      </c>
      <c r="F34" s="14"/>
      <c r="G34" s="14"/>
      <c r="H34" s="14"/>
      <c r="I34" s="14"/>
      <c r="J34" s="14">
        <v>84275.44</v>
      </c>
      <c r="K34" s="14"/>
    </row>
    <row r="35" spans="1:11" ht="15" customHeight="1" x14ac:dyDescent="0.2">
      <c r="A35" s="15" t="s">
        <v>96</v>
      </c>
      <c r="B35" s="10"/>
      <c r="C35" s="11">
        <v>2233</v>
      </c>
      <c r="D35" s="14">
        <f t="shared" si="2"/>
        <v>132737.5</v>
      </c>
      <c r="E35" s="14">
        <v>107737.5</v>
      </c>
      <c r="F35" s="14"/>
      <c r="G35" s="14"/>
      <c r="H35" s="14"/>
      <c r="I35" s="14"/>
      <c r="J35" s="14">
        <v>25000</v>
      </c>
      <c r="K35" s="14"/>
    </row>
    <row r="36" spans="1:11" x14ac:dyDescent="0.2">
      <c r="A36" s="15" t="s">
        <v>97</v>
      </c>
      <c r="B36" s="10"/>
      <c r="C36" s="11">
        <v>2234</v>
      </c>
      <c r="D36" s="14">
        <f t="shared" si="2"/>
        <v>18645.75</v>
      </c>
      <c r="E36" s="14">
        <v>10245.75</v>
      </c>
      <c r="F36" s="14"/>
      <c r="G36" s="14"/>
      <c r="H36" s="14"/>
      <c r="I36" s="14"/>
      <c r="J36" s="14">
        <v>8400</v>
      </c>
      <c r="K36" s="14"/>
    </row>
    <row r="37" spans="1:11" ht="38.25" x14ac:dyDescent="0.2">
      <c r="A37" s="15" t="s">
        <v>24</v>
      </c>
      <c r="B37" s="10"/>
      <c r="C37" s="11">
        <v>224</v>
      </c>
      <c r="D37" s="14">
        <f t="shared" si="2"/>
        <v>0</v>
      </c>
      <c r="E37" s="14"/>
      <c r="F37" s="14"/>
      <c r="G37" s="14"/>
      <c r="H37" s="14"/>
      <c r="I37" s="14"/>
      <c r="J37" s="14"/>
      <c r="K37" s="14"/>
    </row>
    <row r="38" spans="1:11" ht="38.25" x14ac:dyDescent="0.2">
      <c r="A38" s="8" t="s">
        <v>25</v>
      </c>
      <c r="B38" s="10"/>
      <c r="C38" s="11">
        <v>225</v>
      </c>
      <c r="D38" s="14">
        <f t="shared" si="2"/>
        <v>202750</v>
      </c>
      <c r="E38" s="14"/>
      <c r="F38" s="14"/>
      <c r="G38" s="14">
        <v>60000</v>
      </c>
      <c r="H38" s="14"/>
      <c r="I38" s="14"/>
      <c r="J38" s="14">
        <v>142750</v>
      </c>
      <c r="K38" s="14"/>
    </row>
    <row r="39" spans="1:11" ht="25.5" x14ac:dyDescent="0.2">
      <c r="A39" s="8" t="s">
        <v>26</v>
      </c>
      <c r="B39" s="10"/>
      <c r="C39" s="11">
        <v>226</v>
      </c>
      <c r="D39" s="14">
        <f t="shared" si="2"/>
        <v>70000</v>
      </c>
      <c r="E39" s="11"/>
      <c r="F39" s="11"/>
      <c r="G39" s="11"/>
      <c r="H39" s="11"/>
      <c r="I39" s="11"/>
      <c r="J39" s="11">
        <v>70000</v>
      </c>
      <c r="K39" s="11"/>
    </row>
    <row r="40" spans="1:11" x14ac:dyDescent="0.2">
      <c r="A40" s="8" t="s">
        <v>27</v>
      </c>
      <c r="B40" s="10"/>
      <c r="C40" s="11">
        <v>290</v>
      </c>
      <c r="D40" s="14">
        <f t="shared" si="2"/>
        <v>5000</v>
      </c>
      <c r="E40" s="11"/>
      <c r="F40" s="11"/>
      <c r="G40" s="11"/>
      <c r="H40" s="11"/>
      <c r="I40" s="11"/>
      <c r="J40" s="11">
        <v>5000</v>
      </c>
      <c r="K40" s="11"/>
    </row>
    <row r="41" spans="1:11" ht="38.25" x14ac:dyDescent="0.2">
      <c r="A41" s="8" t="s">
        <v>28</v>
      </c>
      <c r="B41" s="10"/>
      <c r="C41" s="11">
        <v>310</v>
      </c>
      <c r="D41" s="14">
        <f t="shared" si="2"/>
        <v>700000</v>
      </c>
      <c r="E41" s="11"/>
      <c r="F41" s="11"/>
      <c r="G41" s="11"/>
      <c r="H41" s="11"/>
      <c r="I41" s="11"/>
      <c r="J41" s="11">
        <v>700000</v>
      </c>
      <c r="K41" s="11"/>
    </row>
    <row r="42" spans="1:11" ht="30" customHeight="1" x14ac:dyDescent="0.2">
      <c r="A42" s="8" t="s">
        <v>29</v>
      </c>
      <c r="B42" s="11">
        <v>340</v>
      </c>
      <c r="C42" s="11"/>
      <c r="D42" s="14">
        <f t="shared" si="2"/>
        <v>950335.91</v>
      </c>
      <c r="E42" s="11">
        <v>369562.5</v>
      </c>
      <c r="F42" s="11"/>
      <c r="G42" s="11"/>
      <c r="H42" s="11"/>
      <c r="I42" s="11"/>
      <c r="J42" s="11">
        <v>580773.41</v>
      </c>
      <c r="K42" s="11"/>
    </row>
    <row r="43" spans="1:11" ht="39" customHeight="1" x14ac:dyDescent="0.2">
      <c r="A43" s="20" t="s">
        <v>104</v>
      </c>
      <c r="B43" s="19">
        <v>300</v>
      </c>
      <c r="C43" s="11" t="s">
        <v>80</v>
      </c>
      <c r="D43" s="14">
        <f t="shared" ref="D43:D50" si="4">E43+F43+G43+H43+I43+J43</f>
        <v>11114594.439999999</v>
      </c>
      <c r="E43" s="11">
        <v>9752545.2599999998</v>
      </c>
      <c r="F43" s="11"/>
      <c r="G43" s="11">
        <v>60000</v>
      </c>
      <c r="H43" s="11"/>
      <c r="I43" s="11"/>
      <c r="J43" s="11">
        <v>1302049.18</v>
      </c>
      <c r="K43" s="11"/>
    </row>
    <row r="44" spans="1:11" ht="24" customHeight="1" x14ac:dyDescent="0.2">
      <c r="A44" s="8" t="s">
        <v>105</v>
      </c>
      <c r="B44" s="11">
        <v>310</v>
      </c>
      <c r="C44" s="11"/>
      <c r="D44" s="14">
        <f t="shared" si="4"/>
        <v>0</v>
      </c>
      <c r="E44" s="11"/>
      <c r="F44" s="11"/>
      <c r="G44" s="11"/>
      <c r="H44" s="11"/>
      <c r="I44" s="11"/>
      <c r="J44" s="11"/>
      <c r="K44" s="11"/>
    </row>
    <row r="45" spans="1:11" x14ac:dyDescent="0.2">
      <c r="A45" s="8" t="s">
        <v>98</v>
      </c>
      <c r="B45" s="19">
        <v>320</v>
      </c>
      <c r="C45" s="11"/>
      <c r="D45" s="14">
        <f t="shared" si="4"/>
        <v>11114594.439999999</v>
      </c>
      <c r="E45" s="11">
        <v>9752545.2599999998</v>
      </c>
      <c r="F45" s="11"/>
      <c r="G45" s="11">
        <v>60000</v>
      </c>
      <c r="H45" s="11"/>
      <c r="I45" s="11"/>
      <c r="J45" s="11">
        <v>1302049.18</v>
      </c>
      <c r="K45" s="11"/>
    </row>
    <row r="46" spans="1:11" ht="35.25" customHeight="1" x14ac:dyDescent="0.2">
      <c r="A46" s="20" t="s">
        <v>99</v>
      </c>
      <c r="B46" s="19">
        <v>400</v>
      </c>
      <c r="C46" s="11"/>
      <c r="D46" s="14">
        <f t="shared" si="4"/>
        <v>11568169.629999999</v>
      </c>
      <c r="E46" s="11">
        <v>9752545.2599999998</v>
      </c>
      <c r="F46" s="11"/>
      <c r="G46" s="11">
        <v>60000</v>
      </c>
      <c r="H46" s="11"/>
      <c r="I46" s="11"/>
      <c r="J46" s="11">
        <v>1755624.37</v>
      </c>
      <c r="K46" s="11"/>
    </row>
    <row r="47" spans="1:11" ht="25.5" x14ac:dyDescent="0.2">
      <c r="A47" s="8" t="s">
        <v>100</v>
      </c>
      <c r="B47" s="11">
        <v>410</v>
      </c>
      <c r="C47" s="11"/>
      <c r="D47" s="14">
        <f t="shared" si="4"/>
        <v>1755624.37</v>
      </c>
      <c r="E47" s="11"/>
      <c r="F47" s="11"/>
      <c r="G47" s="11"/>
      <c r="H47" s="11"/>
      <c r="I47" s="11"/>
      <c r="J47" s="11">
        <v>1755624.37</v>
      </c>
      <c r="K47" s="11"/>
    </row>
    <row r="48" spans="1:11" x14ac:dyDescent="0.2">
      <c r="A48" s="8" t="s">
        <v>101</v>
      </c>
      <c r="B48" s="11">
        <v>420</v>
      </c>
      <c r="C48" s="11"/>
      <c r="D48" s="14">
        <f t="shared" si="4"/>
        <v>9812545.2599999998</v>
      </c>
      <c r="E48" s="11">
        <v>9752545.2599999998</v>
      </c>
      <c r="F48" s="11"/>
      <c r="G48" s="11">
        <v>60000</v>
      </c>
      <c r="H48" s="11"/>
      <c r="I48" s="11"/>
      <c r="J48" s="11"/>
      <c r="K48" s="11"/>
    </row>
    <row r="49" spans="1:11" ht="25.5" x14ac:dyDescent="0.2">
      <c r="A49" s="8" t="s">
        <v>102</v>
      </c>
      <c r="B49" s="11">
        <v>500</v>
      </c>
      <c r="C49" s="11" t="s">
        <v>80</v>
      </c>
      <c r="D49" s="14">
        <f t="shared" si="4"/>
        <v>453575.19</v>
      </c>
      <c r="E49" s="11">
        <v>0</v>
      </c>
      <c r="F49" s="11"/>
      <c r="G49" s="11">
        <v>0</v>
      </c>
      <c r="H49" s="11"/>
      <c r="I49" s="11"/>
      <c r="J49" s="11">
        <v>453575.19</v>
      </c>
      <c r="K49" s="11"/>
    </row>
    <row r="50" spans="1:11" ht="25.5" x14ac:dyDescent="0.2">
      <c r="A50" s="8" t="s">
        <v>103</v>
      </c>
      <c r="B50" s="11">
        <v>600</v>
      </c>
      <c r="C50" s="11" t="s">
        <v>80</v>
      </c>
      <c r="D50" s="14">
        <f t="shared" si="4"/>
        <v>0</v>
      </c>
      <c r="E50" s="11">
        <v>0</v>
      </c>
      <c r="F50" s="11"/>
      <c r="G50" s="11">
        <v>0</v>
      </c>
      <c r="H50" s="11"/>
      <c r="I50" s="11"/>
      <c r="J50" s="11">
        <v>0</v>
      </c>
      <c r="K50" s="11"/>
    </row>
  </sheetData>
  <mergeCells count="15">
    <mergeCell ref="J1:K1"/>
    <mergeCell ref="A2:K2"/>
    <mergeCell ref="A3:K3"/>
    <mergeCell ref="G7:G8"/>
    <mergeCell ref="H7:H8"/>
    <mergeCell ref="I7:I8"/>
    <mergeCell ref="A5:A8"/>
    <mergeCell ref="B5:B8"/>
    <mergeCell ref="C5:C8"/>
    <mergeCell ref="D5:K5"/>
    <mergeCell ref="E6:K6"/>
    <mergeCell ref="J7:K7"/>
    <mergeCell ref="D6:D8"/>
    <mergeCell ref="E7:E8"/>
    <mergeCell ref="F7:F8"/>
  </mergeCells>
  <phoneticPr fontId="5"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zoomScaleNormal="100" zoomScaleSheetLayoutView="100" workbookViewId="0">
      <selection activeCell="E25" sqref="E25"/>
    </sheetView>
  </sheetViews>
  <sheetFormatPr defaultRowHeight="12.75" x14ac:dyDescent="0.2"/>
  <cols>
    <col min="1" max="1" width="21.5703125" style="9" customWidth="1"/>
    <col min="2" max="3" width="9.140625" style="9"/>
    <col min="4" max="4" width="9.7109375" style="9" customWidth="1"/>
    <col min="5" max="6" width="9.140625" style="9"/>
    <col min="7" max="7" width="9.7109375" style="9" customWidth="1"/>
    <col min="8" max="9" width="9.140625" style="9"/>
    <col min="10" max="10" width="9.5703125" style="9" customWidth="1"/>
    <col min="11" max="16384" width="9.140625" style="9"/>
  </cols>
  <sheetData>
    <row r="1" spans="1:12" ht="15.75" x14ac:dyDescent="0.25">
      <c r="K1" s="154" t="s">
        <v>106</v>
      </c>
      <c r="L1" s="154"/>
    </row>
    <row r="2" spans="1:12" ht="15.75" x14ac:dyDescent="0.25">
      <c r="A2" s="155" t="s">
        <v>107</v>
      </c>
      <c r="B2" s="155"/>
      <c r="C2" s="155"/>
      <c r="D2" s="155"/>
      <c r="E2" s="155"/>
      <c r="F2" s="155"/>
      <c r="G2" s="155"/>
      <c r="H2" s="155"/>
      <c r="I2" s="155"/>
      <c r="J2" s="155"/>
      <c r="K2" s="155"/>
      <c r="L2" s="155"/>
    </row>
    <row r="3" spans="1:12" x14ac:dyDescent="0.2">
      <c r="A3" s="21"/>
      <c r="B3" s="21"/>
      <c r="C3" s="21"/>
      <c r="D3" s="21"/>
      <c r="E3" s="21"/>
      <c r="F3" s="21"/>
      <c r="G3" s="21"/>
      <c r="H3" s="21"/>
      <c r="I3" s="21"/>
      <c r="J3" s="21"/>
      <c r="K3" s="21"/>
      <c r="L3" s="21"/>
    </row>
    <row r="4" spans="1:12" ht="31.5" customHeight="1" x14ac:dyDescent="0.2">
      <c r="A4" s="162" t="s">
        <v>297</v>
      </c>
      <c r="B4" s="162"/>
      <c r="C4" s="162"/>
      <c r="D4" s="162"/>
      <c r="E4" s="162"/>
      <c r="F4" s="162"/>
      <c r="G4" s="162"/>
      <c r="H4" s="162"/>
      <c r="I4" s="162"/>
      <c r="J4" s="162"/>
      <c r="K4" s="162"/>
      <c r="L4" s="162"/>
    </row>
    <row r="5" spans="1:12" ht="32.25" customHeight="1" x14ac:dyDescent="0.2">
      <c r="A5" s="156" t="s">
        <v>18</v>
      </c>
      <c r="B5" s="156" t="s">
        <v>61</v>
      </c>
      <c r="C5" s="156" t="s">
        <v>108</v>
      </c>
      <c r="D5" s="86" t="s">
        <v>109</v>
      </c>
      <c r="E5" s="163"/>
      <c r="F5" s="163"/>
      <c r="G5" s="163"/>
      <c r="H5" s="163"/>
      <c r="I5" s="163"/>
      <c r="J5" s="163"/>
      <c r="K5" s="163"/>
      <c r="L5" s="164"/>
    </row>
    <row r="6" spans="1:12" ht="17.25" customHeight="1" x14ac:dyDescent="0.2">
      <c r="A6" s="158"/>
      <c r="B6" s="158"/>
      <c r="C6" s="158"/>
      <c r="D6" s="165" t="s">
        <v>110</v>
      </c>
      <c r="E6" s="166"/>
      <c r="F6" s="167"/>
      <c r="G6" s="159" t="s">
        <v>19</v>
      </c>
      <c r="H6" s="160"/>
      <c r="I6" s="160"/>
      <c r="J6" s="160"/>
      <c r="K6" s="160"/>
      <c r="L6" s="161"/>
    </row>
    <row r="7" spans="1:12" ht="91.5" customHeight="1" x14ac:dyDescent="0.2">
      <c r="A7" s="158"/>
      <c r="B7" s="158"/>
      <c r="C7" s="158"/>
      <c r="D7" s="168"/>
      <c r="E7" s="169"/>
      <c r="F7" s="170"/>
      <c r="G7" s="95" t="s">
        <v>111</v>
      </c>
      <c r="H7" s="95"/>
      <c r="I7" s="96"/>
      <c r="J7" s="86" t="s">
        <v>112</v>
      </c>
      <c r="K7" s="93"/>
      <c r="L7" s="87"/>
    </row>
    <row r="8" spans="1:12" ht="51" x14ac:dyDescent="0.2">
      <c r="A8" s="157"/>
      <c r="B8" s="157"/>
      <c r="C8" s="157"/>
      <c r="D8" s="5" t="s">
        <v>262</v>
      </c>
      <c r="E8" s="5" t="s">
        <v>263</v>
      </c>
      <c r="F8" s="5" t="s">
        <v>265</v>
      </c>
      <c r="G8" s="5" t="s">
        <v>261</v>
      </c>
      <c r="H8" s="5" t="s">
        <v>263</v>
      </c>
      <c r="I8" s="5" t="s">
        <v>265</v>
      </c>
      <c r="J8" s="5" t="s">
        <v>262</v>
      </c>
      <c r="K8" s="5" t="s">
        <v>264</v>
      </c>
      <c r="L8" s="5" t="s">
        <v>266</v>
      </c>
    </row>
    <row r="9" spans="1:12" x14ac:dyDescent="0.2">
      <c r="A9" s="24">
        <v>1</v>
      </c>
      <c r="B9" s="24">
        <v>2</v>
      </c>
      <c r="C9" s="24">
        <v>3</v>
      </c>
      <c r="D9" s="24">
        <v>4</v>
      </c>
      <c r="E9" s="24">
        <v>5</v>
      </c>
      <c r="F9" s="24">
        <v>6</v>
      </c>
      <c r="G9" s="24">
        <v>7</v>
      </c>
      <c r="H9" s="24">
        <v>8</v>
      </c>
      <c r="I9" s="24">
        <v>9</v>
      </c>
      <c r="J9" s="24">
        <v>10</v>
      </c>
      <c r="K9" s="24">
        <v>11</v>
      </c>
      <c r="L9" s="24">
        <v>12</v>
      </c>
    </row>
    <row r="10" spans="1:12" ht="38.25" x14ac:dyDescent="0.2">
      <c r="A10" s="26" t="s">
        <v>113</v>
      </c>
      <c r="B10" s="27" t="s">
        <v>114</v>
      </c>
      <c r="C10" s="11" t="s">
        <v>80</v>
      </c>
      <c r="D10" s="11">
        <f>D11+D24</f>
        <v>2268069.6</v>
      </c>
      <c r="E10" s="11">
        <f t="shared" ref="E10:L10" si="0">E11+E24</f>
        <v>2268069.6</v>
      </c>
      <c r="F10" s="11">
        <f t="shared" si="0"/>
        <v>2268069.6</v>
      </c>
      <c r="G10" s="11">
        <f t="shared" si="0"/>
        <v>709546.19</v>
      </c>
      <c r="H10" s="11">
        <f t="shared" si="0"/>
        <v>709546.19</v>
      </c>
      <c r="I10" s="11">
        <f t="shared" si="0"/>
        <v>709546.19</v>
      </c>
      <c r="J10" s="11">
        <f t="shared" si="0"/>
        <v>1558523.4100000001</v>
      </c>
      <c r="K10" s="11">
        <f t="shared" si="0"/>
        <v>1558523.4100000001</v>
      </c>
      <c r="L10" s="11">
        <f t="shared" si="0"/>
        <v>1558523.4100000001</v>
      </c>
    </row>
    <row r="11" spans="1:12" ht="63.75" x14ac:dyDescent="0.2">
      <c r="A11" s="26" t="s">
        <v>115</v>
      </c>
      <c r="B11" s="27" t="s">
        <v>117</v>
      </c>
      <c r="C11" s="11" t="s">
        <v>80</v>
      </c>
      <c r="D11" s="11">
        <f>G11+J11</f>
        <v>0</v>
      </c>
      <c r="E11" s="11">
        <f>H11+K11</f>
        <v>0</v>
      </c>
      <c r="F11" s="11">
        <f>I11+L11</f>
        <v>0</v>
      </c>
      <c r="G11" s="11">
        <f t="shared" ref="G11:L11" si="1">G12+G13+G14+G15+G16+G17+G18+G19+G20+G21+G22</f>
        <v>0</v>
      </c>
      <c r="H11" s="11">
        <f t="shared" si="1"/>
        <v>0</v>
      </c>
      <c r="I11" s="11">
        <f t="shared" si="1"/>
        <v>0</v>
      </c>
      <c r="J11" s="11">
        <f t="shared" si="1"/>
        <v>0</v>
      </c>
      <c r="K11" s="11">
        <f t="shared" si="1"/>
        <v>0</v>
      </c>
      <c r="L11" s="11">
        <f t="shared" si="1"/>
        <v>0</v>
      </c>
    </row>
    <row r="12" spans="1:12" x14ac:dyDescent="0.2">
      <c r="A12" s="15" t="s">
        <v>22</v>
      </c>
      <c r="B12" s="11">
        <v>221</v>
      </c>
      <c r="C12" s="11"/>
      <c r="D12" s="11">
        <f t="shared" ref="D12:D35" si="2">G12+J12</f>
        <v>0</v>
      </c>
      <c r="E12" s="11">
        <f t="shared" ref="E12:E35" si="3">H12+K12</f>
        <v>0</v>
      </c>
      <c r="F12" s="11">
        <f t="shared" ref="F12:F35" si="4">I12+L12</f>
        <v>0</v>
      </c>
      <c r="G12" s="11"/>
      <c r="H12" s="11"/>
      <c r="I12" s="11"/>
      <c r="J12" s="11"/>
      <c r="K12" s="11"/>
      <c r="L12" s="11"/>
    </row>
    <row r="13" spans="1:12" ht="17.25" customHeight="1" x14ac:dyDescent="0.2">
      <c r="A13" s="15" t="s">
        <v>23</v>
      </c>
      <c r="B13" s="11">
        <v>222</v>
      </c>
      <c r="C13" s="11"/>
      <c r="D13" s="11">
        <f t="shared" si="2"/>
        <v>0</v>
      </c>
      <c r="E13" s="11">
        <f t="shared" si="3"/>
        <v>0</v>
      </c>
      <c r="F13" s="11">
        <f t="shared" si="4"/>
        <v>0</v>
      </c>
      <c r="G13" s="11"/>
      <c r="H13" s="11"/>
      <c r="I13" s="11"/>
      <c r="J13" s="11"/>
      <c r="K13" s="11"/>
      <c r="L13" s="11"/>
    </row>
    <row r="14" spans="1:12" x14ac:dyDescent="0.2">
      <c r="A14" s="15" t="s">
        <v>94</v>
      </c>
      <c r="B14" s="11">
        <v>2231</v>
      </c>
      <c r="C14" s="11"/>
      <c r="D14" s="11">
        <f t="shared" si="2"/>
        <v>0</v>
      </c>
      <c r="E14" s="11">
        <f t="shared" si="3"/>
        <v>0</v>
      </c>
      <c r="F14" s="11">
        <f t="shared" si="4"/>
        <v>0</v>
      </c>
      <c r="G14" s="11"/>
      <c r="H14" s="11"/>
      <c r="I14" s="11"/>
      <c r="J14" s="11"/>
      <c r="K14" s="11"/>
      <c r="L14" s="11"/>
    </row>
    <row r="15" spans="1:12" x14ac:dyDescent="0.2">
      <c r="A15" s="15" t="s">
        <v>95</v>
      </c>
      <c r="B15" s="11">
        <v>2232</v>
      </c>
      <c r="C15" s="11"/>
      <c r="D15" s="11">
        <f t="shared" si="2"/>
        <v>0</v>
      </c>
      <c r="E15" s="11">
        <f t="shared" si="3"/>
        <v>0</v>
      </c>
      <c r="F15" s="11">
        <f t="shared" si="4"/>
        <v>0</v>
      </c>
      <c r="G15" s="11"/>
      <c r="H15" s="11"/>
      <c r="I15" s="11"/>
      <c r="J15" s="11"/>
      <c r="K15" s="11"/>
      <c r="L15" s="11"/>
    </row>
    <row r="16" spans="1:12" ht="13.5" customHeight="1" x14ac:dyDescent="0.2">
      <c r="A16" s="15" t="s">
        <v>96</v>
      </c>
      <c r="B16" s="11">
        <v>2233</v>
      </c>
      <c r="C16" s="11"/>
      <c r="D16" s="11">
        <f t="shared" si="2"/>
        <v>0</v>
      </c>
      <c r="E16" s="11">
        <f t="shared" si="3"/>
        <v>0</v>
      </c>
      <c r="F16" s="11">
        <f t="shared" si="4"/>
        <v>0</v>
      </c>
      <c r="G16" s="11"/>
      <c r="H16" s="11"/>
      <c r="I16" s="11"/>
      <c r="J16" s="11"/>
      <c r="K16" s="11"/>
      <c r="L16" s="11"/>
    </row>
    <row r="17" spans="1:12" x14ac:dyDescent="0.2">
      <c r="A17" s="15" t="s">
        <v>97</v>
      </c>
      <c r="B17" s="11">
        <v>2234</v>
      </c>
      <c r="C17" s="11"/>
      <c r="D17" s="11">
        <f t="shared" si="2"/>
        <v>0</v>
      </c>
      <c r="E17" s="11">
        <f t="shared" si="3"/>
        <v>0</v>
      </c>
      <c r="F17" s="11">
        <f t="shared" si="4"/>
        <v>0</v>
      </c>
      <c r="G17" s="11"/>
      <c r="H17" s="11"/>
      <c r="I17" s="11"/>
      <c r="J17" s="11"/>
      <c r="K17" s="11"/>
      <c r="L17" s="11"/>
    </row>
    <row r="18" spans="1:12" ht="29.25" customHeight="1" x14ac:dyDescent="0.2">
      <c r="A18" s="15" t="s">
        <v>24</v>
      </c>
      <c r="B18" s="11">
        <v>224</v>
      </c>
      <c r="C18" s="11"/>
      <c r="D18" s="11">
        <f t="shared" si="2"/>
        <v>0</v>
      </c>
      <c r="E18" s="11">
        <f t="shared" si="3"/>
        <v>0</v>
      </c>
      <c r="F18" s="11">
        <f t="shared" si="4"/>
        <v>0</v>
      </c>
      <c r="G18" s="11"/>
      <c r="H18" s="11"/>
      <c r="I18" s="11"/>
      <c r="J18" s="11"/>
      <c r="K18" s="11"/>
      <c r="L18" s="11"/>
    </row>
    <row r="19" spans="1:12" ht="30" customHeight="1" x14ac:dyDescent="0.2">
      <c r="A19" s="8" t="s">
        <v>25</v>
      </c>
      <c r="B19" s="11">
        <v>225</v>
      </c>
      <c r="C19" s="11"/>
      <c r="D19" s="11">
        <f t="shared" si="2"/>
        <v>0</v>
      </c>
      <c r="E19" s="11">
        <f t="shared" si="3"/>
        <v>0</v>
      </c>
      <c r="F19" s="11">
        <f t="shared" si="4"/>
        <v>0</v>
      </c>
      <c r="G19" s="11"/>
      <c r="H19" s="11"/>
      <c r="I19" s="11"/>
      <c r="J19" s="11"/>
      <c r="K19" s="11"/>
      <c r="L19" s="11"/>
    </row>
    <row r="20" spans="1:12" ht="16.5" customHeight="1" x14ac:dyDescent="0.2">
      <c r="A20" s="8" t="s">
        <v>26</v>
      </c>
      <c r="B20" s="11">
        <v>226</v>
      </c>
      <c r="C20" s="11"/>
      <c r="D20" s="11">
        <f t="shared" si="2"/>
        <v>0</v>
      </c>
      <c r="E20" s="11">
        <f t="shared" si="3"/>
        <v>0</v>
      </c>
      <c r="F20" s="11">
        <f t="shared" si="4"/>
        <v>0</v>
      </c>
      <c r="G20" s="11"/>
      <c r="H20" s="11"/>
      <c r="I20" s="11"/>
      <c r="J20" s="11"/>
      <c r="K20" s="11"/>
      <c r="L20" s="11"/>
    </row>
    <row r="21" spans="1:12" ht="25.5" customHeight="1" x14ac:dyDescent="0.2">
      <c r="A21" s="8" t="s">
        <v>28</v>
      </c>
      <c r="B21" s="11">
        <v>310</v>
      </c>
      <c r="C21" s="11"/>
      <c r="D21" s="11">
        <f t="shared" si="2"/>
        <v>0</v>
      </c>
      <c r="E21" s="11">
        <f t="shared" si="3"/>
        <v>0</v>
      </c>
      <c r="F21" s="11">
        <f t="shared" si="4"/>
        <v>0</v>
      </c>
      <c r="G21" s="11"/>
      <c r="H21" s="11"/>
      <c r="I21" s="11"/>
      <c r="J21" s="11"/>
      <c r="K21" s="11"/>
      <c r="L21" s="11"/>
    </row>
    <row r="22" spans="1:12" ht="25.5" customHeight="1" x14ac:dyDescent="0.2">
      <c r="A22" s="8" t="s">
        <v>29</v>
      </c>
      <c r="B22" s="11">
        <v>340</v>
      </c>
      <c r="C22" s="11"/>
      <c r="D22" s="11">
        <f t="shared" si="2"/>
        <v>0</v>
      </c>
      <c r="E22" s="11">
        <f t="shared" si="3"/>
        <v>0</v>
      </c>
      <c r="F22" s="11">
        <f t="shared" si="4"/>
        <v>0</v>
      </c>
      <c r="G22" s="11"/>
      <c r="H22" s="11"/>
      <c r="I22" s="11"/>
      <c r="J22" s="11"/>
      <c r="K22" s="11"/>
      <c r="L22" s="11"/>
    </row>
    <row r="23" spans="1:12" ht="0.75" hidden="1" customHeight="1" x14ac:dyDescent="0.2">
      <c r="A23" s="25"/>
      <c r="B23" s="13"/>
      <c r="C23" s="11"/>
      <c r="D23" s="11">
        <f t="shared" si="2"/>
        <v>0</v>
      </c>
      <c r="E23" s="11">
        <f t="shared" si="3"/>
        <v>0</v>
      </c>
      <c r="F23" s="11">
        <f t="shared" si="4"/>
        <v>0</v>
      </c>
      <c r="G23" s="11"/>
      <c r="H23" s="11"/>
      <c r="I23" s="11"/>
      <c r="J23" s="11"/>
      <c r="K23" s="11"/>
      <c r="L23" s="11"/>
    </row>
    <row r="24" spans="1:12" ht="38.25" x14ac:dyDescent="0.2">
      <c r="A24" s="26" t="s">
        <v>116</v>
      </c>
      <c r="B24" s="27" t="s">
        <v>118</v>
      </c>
      <c r="C24" s="11" t="s">
        <v>80</v>
      </c>
      <c r="D24" s="11">
        <f t="shared" si="2"/>
        <v>2268069.6</v>
      </c>
      <c r="E24" s="11">
        <f t="shared" si="3"/>
        <v>2268069.6</v>
      </c>
      <c r="F24" s="11">
        <f t="shared" si="4"/>
        <v>2268069.6</v>
      </c>
      <c r="G24" s="11">
        <f t="shared" ref="G24:L24" si="5">G25+G26+G27+G28+G29+G30+G31+G32+G33+G34+G35</f>
        <v>709546.19</v>
      </c>
      <c r="H24" s="11">
        <f t="shared" si="5"/>
        <v>709546.19</v>
      </c>
      <c r="I24" s="11">
        <f t="shared" si="5"/>
        <v>709546.19</v>
      </c>
      <c r="J24" s="11">
        <f t="shared" si="5"/>
        <v>1558523.4100000001</v>
      </c>
      <c r="K24" s="11">
        <f t="shared" si="5"/>
        <v>1558523.4100000001</v>
      </c>
      <c r="L24" s="11">
        <f t="shared" si="5"/>
        <v>1558523.4100000001</v>
      </c>
    </row>
    <row r="25" spans="1:12" ht="15.75" customHeight="1" x14ac:dyDescent="0.2">
      <c r="A25" s="15" t="s">
        <v>22</v>
      </c>
      <c r="B25" s="11">
        <v>221</v>
      </c>
      <c r="C25" s="10">
        <v>2017</v>
      </c>
      <c r="D25" s="11">
        <f t="shared" si="2"/>
        <v>65000</v>
      </c>
      <c r="E25" s="11">
        <f t="shared" si="3"/>
        <v>65000</v>
      </c>
      <c r="F25" s="11">
        <f t="shared" si="4"/>
        <v>65000</v>
      </c>
      <c r="G25" s="11"/>
      <c r="H25" s="11"/>
      <c r="I25" s="11"/>
      <c r="J25" s="11">
        <v>65000</v>
      </c>
      <c r="K25" s="11">
        <v>65000</v>
      </c>
      <c r="L25" s="11">
        <v>65000</v>
      </c>
    </row>
    <row r="26" spans="1:12" ht="17.25" customHeight="1" x14ac:dyDescent="0.2">
      <c r="A26" s="15" t="s">
        <v>23</v>
      </c>
      <c r="B26" s="11">
        <v>222</v>
      </c>
      <c r="C26" s="10"/>
      <c r="D26" s="11">
        <f t="shared" si="2"/>
        <v>0</v>
      </c>
      <c r="E26" s="11">
        <f t="shared" si="3"/>
        <v>0</v>
      </c>
      <c r="F26" s="11">
        <f t="shared" si="4"/>
        <v>0</v>
      </c>
      <c r="G26" s="11"/>
      <c r="H26" s="11"/>
      <c r="I26" s="11"/>
      <c r="J26" s="11"/>
      <c r="K26" s="11"/>
      <c r="L26" s="11"/>
    </row>
    <row r="27" spans="1:12" ht="14.25" customHeight="1" x14ac:dyDescent="0.2">
      <c r="A27" s="15" t="s">
        <v>94</v>
      </c>
      <c r="B27" s="11">
        <v>2231</v>
      </c>
      <c r="C27" s="10"/>
      <c r="D27" s="11">
        <f t="shared" si="2"/>
        <v>0</v>
      </c>
      <c r="E27" s="11">
        <f t="shared" si="3"/>
        <v>0</v>
      </c>
      <c r="F27" s="11">
        <f t="shared" si="4"/>
        <v>0</v>
      </c>
      <c r="G27" s="11"/>
      <c r="H27" s="11"/>
      <c r="I27" s="11"/>
      <c r="J27" s="11"/>
      <c r="K27" s="11"/>
      <c r="L27" s="11"/>
    </row>
    <row r="28" spans="1:12" ht="15" customHeight="1" x14ac:dyDescent="0.2">
      <c r="A28" s="15" t="s">
        <v>95</v>
      </c>
      <c r="B28" s="11">
        <v>2232</v>
      </c>
      <c r="C28" s="10">
        <v>2017</v>
      </c>
      <c r="D28" s="11">
        <f t="shared" si="2"/>
        <v>188600.44</v>
      </c>
      <c r="E28" s="11">
        <f t="shared" si="3"/>
        <v>188600.44</v>
      </c>
      <c r="F28" s="11">
        <f t="shared" si="4"/>
        <v>188600.44</v>
      </c>
      <c r="G28" s="11">
        <v>188600.44</v>
      </c>
      <c r="H28" s="11">
        <v>188600.44</v>
      </c>
      <c r="I28" s="11">
        <v>188600.44</v>
      </c>
      <c r="J28" s="11"/>
      <c r="K28" s="11"/>
      <c r="L28" s="11"/>
    </row>
    <row r="29" spans="1:12" ht="15.75" customHeight="1" x14ac:dyDescent="0.2">
      <c r="A29" s="15" t="s">
        <v>96</v>
      </c>
      <c r="B29" s="11">
        <v>2233</v>
      </c>
      <c r="C29" s="10">
        <v>2017</v>
      </c>
      <c r="D29" s="11">
        <f t="shared" si="2"/>
        <v>132737.5</v>
      </c>
      <c r="E29" s="11">
        <f t="shared" si="3"/>
        <v>132737.5</v>
      </c>
      <c r="F29" s="11">
        <f t="shared" si="4"/>
        <v>132737.5</v>
      </c>
      <c r="G29" s="11">
        <v>132737.5</v>
      </c>
      <c r="H29" s="11">
        <v>132737.5</v>
      </c>
      <c r="I29" s="11">
        <v>132737.5</v>
      </c>
      <c r="J29" s="11"/>
      <c r="K29" s="11"/>
      <c r="L29" s="11"/>
    </row>
    <row r="30" spans="1:12" ht="15" customHeight="1" x14ac:dyDescent="0.2">
      <c r="A30" s="15" t="s">
        <v>97</v>
      </c>
      <c r="B30" s="11">
        <v>2234</v>
      </c>
      <c r="C30" s="10">
        <v>2017</v>
      </c>
      <c r="D30" s="11">
        <f t="shared" si="2"/>
        <v>18645.75</v>
      </c>
      <c r="E30" s="11">
        <f t="shared" si="3"/>
        <v>18645.75</v>
      </c>
      <c r="F30" s="11">
        <f t="shared" si="4"/>
        <v>18645.75</v>
      </c>
      <c r="G30" s="11">
        <v>18645.75</v>
      </c>
      <c r="H30" s="11">
        <v>18645.75</v>
      </c>
      <c r="I30" s="11">
        <v>18645.75</v>
      </c>
      <c r="J30" s="11"/>
      <c r="K30" s="11"/>
      <c r="L30" s="11"/>
    </row>
    <row r="31" spans="1:12" ht="24.75" customHeight="1" x14ac:dyDescent="0.2">
      <c r="A31" s="15" t="s">
        <v>24</v>
      </c>
      <c r="B31" s="11">
        <v>224</v>
      </c>
      <c r="C31" s="10"/>
      <c r="D31" s="11">
        <f t="shared" si="2"/>
        <v>0</v>
      </c>
      <c r="E31" s="11">
        <f t="shared" si="3"/>
        <v>0</v>
      </c>
      <c r="F31" s="11">
        <f t="shared" si="4"/>
        <v>0</v>
      </c>
      <c r="G31" s="11"/>
      <c r="H31" s="11"/>
      <c r="I31" s="11"/>
      <c r="J31" s="11"/>
      <c r="K31" s="11"/>
      <c r="L31" s="11"/>
    </row>
    <row r="32" spans="1:12" ht="24.75" customHeight="1" x14ac:dyDescent="0.2">
      <c r="A32" s="8" t="s">
        <v>25</v>
      </c>
      <c r="B32" s="11">
        <v>225</v>
      </c>
      <c r="C32" s="10">
        <v>2017</v>
      </c>
      <c r="D32" s="11">
        <f t="shared" si="2"/>
        <v>142750</v>
      </c>
      <c r="E32" s="11">
        <f t="shared" si="3"/>
        <v>142750</v>
      </c>
      <c r="F32" s="11">
        <f t="shared" si="4"/>
        <v>142750</v>
      </c>
      <c r="G32" s="11"/>
      <c r="H32" s="11"/>
      <c r="I32" s="11"/>
      <c r="J32" s="11">
        <v>142750</v>
      </c>
      <c r="K32" s="11">
        <v>142750</v>
      </c>
      <c r="L32" s="11">
        <v>142750</v>
      </c>
    </row>
    <row r="33" spans="1:12" ht="20.25" customHeight="1" x14ac:dyDescent="0.2">
      <c r="A33" s="8" t="s">
        <v>26</v>
      </c>
      <c r="B33" s="11">
        <v>226</v>
      </c>
      <c r="C33" s="10">
        <v>2017</v>
      </c>
      <c r="D33" s="11">
        <f t="shared" si="2"/>
        <v>70000</v>
      </c>
      <c r="E33" s="11">
        <f t="shared" si="3"/>
        <v>70000</v>
      </c>
      <c r="F33" s="11">
        <f t="shared" si="4"/>
        <v>70000</v>
      </c>
      <c r="G33" s="11"/>
      <c r="H33" s="11"/>
      <c r="I33" s="11"/>
      <c r="J33" s="11">
        <v>70000</v>
      </c>
      <c r="K33" s="11">
        <v>70000</v>
      </c>
      <c r="L33" s="11">
        <v>70000</v>
      </c>
    </row>
    <row r="34" spans="1:12" ht="24.75" customHeight="1" x14ac:dyDescent="0.2">
      <c r="A34" s="8" t="s">
        <v>28</v>
      </c>
      <c r="B34" s="11">
        <v>310</v>
      </c>
      <c r="C34" s="10">
        <v>2017</v>
      </c>
      <c r="D34" s="11">
        <f t="shared" si="2"/>
        <v>700000</v>
      </c>
      <c r="E34" s="11">
        <f t="shared" si="3"/>
        <v>700000</v>
      </c>
      <c r="F34" s="11">
        <f t="shared" si="4"/>
        <v>700000</v>
      </c>
      <c r="G34" s="11"/>
      <c r="H34" s="11"/>
      <c r="I34" s="11"/>
      <c r="J34" s="11">
        <v>700000</v>
      </c>
      <c r="K34" s="11">
        <v>700000</v>
      </c>
      <c r="L34" s="11">
        <v>700000</v>
      </c>
    </row>
    <row r="35" spans="1:12" ht="24.75" customHeight="1" x14ac:dyDescent="0.2">
      <c r="A35" s="8" t="s">
        <v>29</v>
      </c>
      <c r="B35" s="11">
        <v>340</v>
      </c>
      <c r="C35" s="10">
        <v>2017</v>
      </c>
      <c r="D35" s="11">
        <f t="shared" si="2"/>
        <v>950335.91</v>
      </c>
      <c r="E35" s="11">
        <f t="shared" si="3"/>
        <v>950335.91</v>
      </c>
      <c r="F35" s="11">
        <f t="shared" si="4"/>
        <v>950335.91</v>
      </c>
      <c r="G35" s="11">
        <v>369562.5</v>
      </c>
      <c r="H35" s="11">
        <v>369562.5</v>
      </c>
      <c r="I35" s="11">
        <v>369562.5</v>
      </c>
      <c r="J35" s="11">
        <v>580773.41</v>
      </c>
      <c r="K35" s="11">
        <v>580773.41</v>
      </c>
      <c r="L35" s="11">
        <v>580773.41</v>
      </c>
    </row>
  </sheetData>
  <mergeCells count="11">
    <mergeCell ref="G7:I7"/>
    <mergeCell ref="J7:L7"/>
    <mergeCell ref="G6:L6"/>
    <mergeCell ref="K1:L1"/>
    <mergeCell ref="A2:L2"/>
    <mergeCell ref="A4:L4"/>
    <mergeCell ref="D5:L5"/>
    <mergeCell ref="A5:A8"/>
    <mergeCell ref="B5:B8"/>
    <mergeCell ref="C5:C8"/>
    <mergeCell ref="D6:F7"/>
  </mergeCells>
  <phoneticPr fontId="5"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view="pageBreakPreview" zoomScaleNormal="100" zoomScaleSheetLayoutView="100" workbookViewId="0">
      <selection activeCell="B14" sqref="B14"/>
    </sheetView>
  </sheetViews>
  <sheetFormatPr defaultRowHeight="15.75" x14ac:dyDescent="0.25"/>
  <cols>
    <col min="1" max="1" width="34.85546875" style="22" customWidth="1"/>
    <col min="2" max="2" width="12.28515625" style="22" customWidth="1"/>
    <col min="3" max="3" width="28.42578125" style="22" customWidth="1"/>
    <col min="4" max="16384" width="9.140625" style="22"/>
  </cols>
  <sheetData>
    <row r="1" spans="1:3" x14ac:dyDescent="0.25">
      <c r="C1" s="36" t="s">
        <v>119</v>
      </c>
    </row>
    <row r="2" spans="1:3" x14ac:dyDescent="0.25">
      <c r="A2" s="155" t="s">
        <v>120</v>
      </c>
      <c r="B2" s="155"/>
      <c r="C2" s="155"/>
    </row>
    <row r="3" spans="1:3" x14ac:dyDescent="0.25">
      <c r="A3" s="155" t="s">
        <v>121</v>
      </c>
      <c r="B3" s="155"/>
      <c r="C3" s="155"/>
    </row>
    <row r="4" spans="1:3" x14ac:dyDescent="0.25">
      <c r="A4" s="154" t="s">
        <v>267</v>
      </c>
      <c r="B4" s="154"/>
      <c r="C4" s="154"/>
    </row>
    <row r="5" spans="1:3" x14ac:dyDescent="0.25">
      <c r="A5" s="171" t="s">
        <v>122</v>
      </c>
      <c r="B5" s="171"/>
      <c r="C5" s="171"/>
    </row>
    <row r="6" spans="1:3" ht="55.5" customHeight="1" x14ac:dyDescent="0.25">
      <c r="A6" s="33" t="s">
        <v>18</v>
      </c>
      <c r="B6" s="32" t="s">
        <v>61</v>
      </c>
      <c r="C6" s="4" t="s">
        <v>123</v>
      </c>
    </row>
    <row r="7" spans="1:3" x14ac:dyDescent="0.25">
      <c r="A7" s="33">
        <v>1</v>
      </c>
      <c r="B7" s="33">
        <v>2</v>
      </c>
      <c r="C7" s="33">
        <v>3</v>
      </c>
    </row>
    <row r="8" spans="1:3" x14ac:dyDescent="0.25">
      <c r="A8" s="29" t="s">
        <v>102</v>
      </c>
      <c r="B8" s="35" t="s">
        <v>124</v>
      </c>
      <c r="C8" s="29"/>
    </row>
    <row r="9" spans="1:3" x14ac:dyDescent="0.25">
      <c r="A9" s="29" t="s">
        <v>103</v>
      </c>
      <c r="B9" s="35" t="s">
        <v>128</v>
      </c>
      <c r="C9" s="29"/>
    </row>
    <row r="10" spans="1:3" x14ac:dyDescent="0.25">
      <c r="A10" s="29" t="s">
        <v>125</v>
      </c>
      <c r="B10" s="35" t="s">
        <v>129</v>
      </c>
      <c r="C10" s="29"/>
    </row>
    <row r="11" spans="1:3" x14ac:dyDescent="0.25">
      <c r="A11" s="29" t="s">
        <v>127</v>
      </c>
      <c r="B11" s="35"/>
      <c r="C11" s="29"/>
    </row>
    <row r="12" spans="1:3" x14ac:dyDescent="0.25">
      <c r="A12" s="29" t="s">
        <v>126</v>
      </c>
      <c r="B12" s="35" t="s">
        <v>130</v>
      </c>
      <c r="C12" s="29"/>
    </row>
    <row r="13" spans="1:3" x14ac:dyDescent="0.25">
      <c r="A13" s="29" t="s">
        <v>127</v>
      </c>
      <c r="B13" s="34"/>
      <c r="C13" s="29"/>
    </row>
    <row r="14" spans="1:3" x14ac:dyDescent="0.25">
      <c r="A14" s="29"/>
      <c r="B14" s="34"/>
      <c r="C14" s="29"/>
    </row>
    <row r="15" spans="1:3" x14ac:dyDescent="0.25">
      <c r="A15" s="29"/>
      <c r="B15" s="29"/>
      <c r="C15" s="29"/>
    </row>
  </sheetData>
  <mergeCells count="4">
    <mergeCell ref="A2:C2"/>
    <mergeCell ref="A3:C3"/>
    <mergeCell ref="A4:C4"/>
    <mergeCell ref="A5:C5"/>
  </mergeCells>
  <phoneticPr fontId="5" type="noConversion"/>
  <pageMargins left="0.70866141732283472" right="0.70866141732283472"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BreakPreview" topLeftCell="B1" zoomScaleNormal="100" zoomScaleSheetLayoutView="100" workbookViewId="0">
      <selection activeCell="B23" sqref="B23"/>
    </sheetView>
  </sheetViews>
  <sheetFormatPr defaultRowHeight="15.75" x14ac:dyDescent="0.25"/>
  <cols>
    <col min="1" max="1" width="9.140625" style="22" hidden="1" customWidth="1"/>
    <col min="2" max="2" width="80.42578125" style="22" customWidth="1"/>
    <col min="3" max="3" width="12.85546875" style="22" customWidth="1"/>
    <col min="4" max="4" width="18.42578125" style="22" customWidth="1"/>
    <col min="5" max="16384" width="9.140625" style="22"/>
  </cols>
  <sheetData>
    <row r="1" spans="2:12" x14ac:dyDescent="0.25">
      <c r="D1" s="30" t="s">
        <v>132</v>
      </c>
      <c r="E1" s="30"/>
    </row>
    <row r="2" spans="2:12" x14ac:dyDescent="0.25">
      <c r="B2" s="172" t="s">
        <v>131</v>
      </c>
      <c r="C2" s="172"/>
      <c r="D2" s="172"/>
    </row>
    <row r="4" spans="2:12" x14ac:dyDescent="0.25">
      <c r="B4" s="37" t="s">
        <v>18</v>
      </c>
      <c r="C4" s="29" t="s">
        <v>61</v>
      </c>
      <c r="D4" s="29" t="s">
        <v>133</v>
      </c>
    </row>
    <row r="5" spans="2:12" x14ac:dyDescent="0.25">
      <c r="B5" s="33">
        <v>1</v>
      </c>
      <c r="C5" s="33">
        <v>2</v>
      </c>
      <c r="D5" s="33">
        <v>3</v>
      </c>
    </row>
    <row r="6" spans="2:12" ht="21.75" customHeight="1" x14ac:dyDescent="0.25">
      <c r="B6" s="31" t="s">
        <v>134</v>
      </c>
      <c r="C6" s="38" t="s">
        <v>124</v>
      </c>
      <c r="D6" s="29"/>
    </row>
    <row r="7" spans="2:12" ht="44.25" customHeight="1" x14ac:dyDescent="0.25">
      <c r="B7" s="31" t="s">
        <v>135</v>
      </c>
      <c r="C7" s="38" t="s">
        <v>128</v>
      </c>
      <c r="D7" s="29"/>
    </row>
    <row r="8" spans="2:12" ht="21.75" customHeight="1" x14ac:dyDescent="0.25">
      <c r="B8" s="31" t="s">
        <v>136</v>
      </c>
      <c r="C8" s="38" t="s">
        <v>129</v>
      </c>
      <c r="D8" s="29"/>
    </row>
    <row r="10" spans="2:12" x14ac:dyDescent="0.25">
      <c r="B10" s="1"/>
      <c r="C10" s="1"/>
      <c r="D10" s="1"/>
      <c r="E10" s="1"/>
      <c r="F10" s="1"/>
      <c r="G10" s="1"/>
      <c r="H10" s="92"/>
      <c r="I10" s="92"/>
      <c r="J10" s="92"/>
      <c r="K10" s="92"/>
      <c r="L10" s="92"/>
    </row>
    <row r="11" spans="2:12" x14ac:dyDescent="0.25">
      <c r="B11" s="107" t="s">
        <v>298</v>
      </c>
      <c r="C11" s="107"/>
      <c r="D11" s="92"/>
      <c r="E11" s="92"/>
      <c r="F11" s="92"/>
      <c r="G11" s="92"/>
      <c r="H11" s="1"/>
      <c r="I11" s="92"/>
      <c r="J11" s="92"/>
      <c r="K11" s="92"/>
      <c r="L11" s="92"/>
    </row>
    <row r="12" spans="2:12" x14ac:dyDescent="0.25">
      <c r="B12" s="1" t="s">
        <v>246</v>
      </c>
      <c r="C12" s="1"/>
      <c r="D12" s="99"/>
      <c r="E12" s="99"/>
      <c r="F12" s="99"/>
      <c r="G12" s="99"/>
      <c r="H12" s="1"/>
      <c r="I12" s="99"/>
      <c r="J12" s="99"/>
      <c r="K12" s="99"/>
      <c r="L12" s="99"/>
    </row>
    <row r="13" spans="2:12" x14ac:dyDescent="0.25">
      <c r="B13" s="1"/>
      <c r="C13" s="1"/>
      <c r="D13" s="1"/>
      <c r="E13" s="1"/>
      <c r="F13" s="1"/>
      <c r="G13" s="1"/>
      <c r="H13" s="1"/>
      <c r="I13" s="1"/>
      <c r="J13" s="1"/>
      <c r="K13" s="1"/>
      <c r="L13" s="1"/>
    </row>
    <row r="14" spans="2:12" x14ac:dyDescent="0.25">
      <c r="B14" s="22" t="s">
        <v>299</v>
      </c>
    </row>
    <row r="15" spans="2:12" x14ac:dyDescent="0.25">
      <c r="B15" s="22" t="s">
        <v>247</v>
      </c>
    </row>
    <row r="17" spans="2:2" x14ac:dyDescent="0.25">
      <c r="B17" s="22" t="s">
        <v>248</v>
      </c>
    </row>
  </sheetData>
  <mergeCells count="11">
    <mergeCell ref="D12:E12"/>
    <mergeCell ref="F12:G12"/>
    <mergeCell ref="I12:J12"/>
    <mergeCell ref="K12:L12"/>
    <mergeCell ref="B2:D2"/>
    <mergeCell ref="H10:L10"/>
    <mergeCell ref="B11:C11"/>
    <mergeCell ref="D11:E11"/>
    <mergeCell ref="F11:G11"/>
    <mergeCell ref="I11:J11"/>
    <mergeCell ref="K11:L11"/>
  </mergeCells>
  <phoneticPr fontId="5" type="noConversion"/>
  <pageMargins left="0.70866141732283472" right="0.70866141732283472" top="0.74803149606299213" bottom="0.74803149606299213" header="0.31496062992125984" footer="0.31496062992125984"/>
  <pageSetup paperSize="9"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topLeftCell="A16" workbookViewId="0">
      <selection activeCell="A8" sqref="A8:R8"/>
    </sheetView>
  </sheetViews>
  <sheetFormatPr defaultRowHeight="12.75" x14ac:dyDescent="0.2"/>
  <cols>
    <col min="1" max="1" width="20.42578125" style="9" customWidth="1"/>
    <col min="2" max="14" width="9.28515625" style="9" bestFit="1" customWidth="1"/>
    <col min="15" max="15" width="11.85546875" style="9" customWidth="1"/>
    <col min="16" max="16" width="11" style="9" customWidth="1"/>
    <col min="17" max="18" width="9.28515625" style="9" bestFit="1" customWidth="1"/>
    <col min="19" max="16384" width="9.140625" style="9"/>
  </cols>
  <sheetData>
    <row r="1" spans="1:18" x14ac:dyDescent="0.2">
      <c r="M1" s="85" t="s">
        <v>250</v>
      </c>
      <c r="N1" s="85"/>
      <c r="O1" s="85"/>
      <c r="P1" s="85"/>
      <c r="Q1" s="85"/>
      <c r="R1" s="85"/>
    </row>
    <row r="2" spans="1:18" x14ac:dyDescent="0.2">
      <c r="M2" s="85" t="s">
        <v>300</v>
      </c>
      <c r="N2" s="85"/>
      <c r="O2" s="85"/>
      <c r="P2" s="85"/>
      <c r="Q2" s="85"/>
      <c r="R2" s="85"/>
    </row>
    <row r="3" spans="1:18" x14ac:dyDescent="0.2">
      <c r="M3" s="85" t="s">
        <v>251</v>
      </c>
      <c r="N3" s="85"/>
      <c r="O3" s="85"/>
      <c r="P3" s="85"/>
      <c r="Q3" s="85"/>
      <c r="R3" s="85"/>
    </row>
    <row r="4" spans="1:18" ht="15.75" x14ac:dyDescent="0.25">
      <c r="A4" s="154" t="s">
        <v>166</v>
      </c>
      <c r="B4" s="154"/>
      <c r="C4" s="154"/>
      <c r="D4" s="154"/>
      <c r="E4" s="154"/>
      <c r="F4" s="154"/>
      <c r="G4" s="154"/>
      <c r="H4" s="154"/>
      <c r="I4" s="154"/>
      <c r="J4" s="154"/>
      <c r="K4" s="154"/>
      <c r="L4" s="154"/>
      <c r="M4" s="154"/>
      <c r="N4" s="154"/>
      <c r="O4" s="154"/>
      <c r="P4" s="154"/>
      <c r="Q4" s="154"/>
      <c r="R4" s="154"/>
    </row>
    <row r="5" spans="1:18" ht="15.75" x14ac:dyDescent="0.25">
      <c r="A5" s="154" t="s">
        <v>301</v>
      </c>
      <c r="B5" s="154"/>
      <c r="C5" s="154"/>
      <c r="D5" s="154"/>
      <c r="E5" s="154"/>
      <c r="F5" s="154"/>
      <c r="G5" s="154"/>
      <c r="H5" s="154"/>
      <c r="I5" s="154"/>
      <c r="J5" s="154"/>
      <c r="K5" s="154"/>
      <c r="L5" s="154"/>
      <c r="M5" s="154"/>
      <c r="N5" s="154"/>
      <c r="O5" s="154"/>
      <c r="P5" s="154"/>
      <c r="Q5" s="154"/>
      <c r="R5" s="154"/>
    </row>
    <row r="6" spans="1:18" ht="18" customHeight="1" x14ac:dyDescent="0.2">
      <c r="A6" s="175" t="s">
        <v>167</v>
      </c>
      <c r="B6" s="175"/>
      <c r="C6" s="175"/>
      <c r="D6" s="175"/>
      <c r="E6" s="175"/>
      <c r="F6" s="175"/>
      <c r="G6" s="175"/>
      <c r="H6" s="175"/>
      <c r="I6" s="175"/>
      <c r="J6" s="175"/>
      <c r="K6" s="175"/>
      <c r="L6" s="175"/>
      <c r="M6" s="175"/>
      <c r="N6" s="175"/>
      <c r="O6" s="175"/>
      <c r="P6" s="175"/>
      <c r="Q6" s="175"/>
      <c r="R6" s="175"/>
    </row>
    <row r="7" spans="1:18" ht="27" customHeight="1" x14ac:dyDescent="0.2">
      <c r="A7" s="174" t="s">
        <v>312</v>
      </c>
      <c r="B7" s="174"/>
      <c r="C7" s="174"/>
      <c r="D7" s="174"/>
      <c r="E7" s="174"/>
      <c r="F7" s="174"/>
      <c r="G7" s="174"/>
      <c r="H7" s="174"/>
      <c r="I7" s="174"/>
      <c r="J7" s="174"/>
      <c r="K7" s="174"/>
      <c r="L7" s="174"/>
      <c r="M7" s="174"/>
      <c r="N7" s="174"/>
      <c r="O7" s="174"/>
      <c r="P7" s="174"/>
      <c r="Q7" s="174"/>
      <c r="R7" s="174"/>
    </row>
    <row r="8" spans="1:18" ht="29.25" customHeight="1" x14ac:dyDescent="0.2">
      <c r="A8" s="173" t="s">
        <v>311</v>
      </c>
      <c r="B8" s="173"/>
      <c r="C8" s="173"/>
      <c r="D8" s="173"/>
      <c r="E8" s="173"/>
      <c r="F8" s="173"/>
      <c r="G8" s="173"/>
      <c r="H8" s="173"/>
      <c r="I8" s="173"/>
      <c r="J8" s="173"/>
      <c r="K8" s="173"/>
      <c r="L8" s="173"/>
      <c r="M8" s="173"/>
      <c r="N8" s="173"/>
      <c r="O8" s="173"/>
      <c r="P8" s="173"/>
      <c r="Q8" s="173"/>
      <c r="R8" s="173"/>
    </row>
    <row r="9" spans="1:18" ht="204" x14ac:dyDescent="0.2">
      <c r="A9" s="47" t="s">
        <v>18</v>
      </c>
      <c r="B9" s="40" t="s">
        <v>137</v>
      </c>
      <c r="C9" s="40" t="s">
        <v>164</v>
      </c>
      <c r="D9" s="40" t="s">
        <v>138</v>
      </c>
      <c r="E9" s="39" t="s">
        <v>139</v>
      </c>
      <c r="F9" s="39" t="s">
        <v>140</v>
      </c>
      <c r="G9" s="39" t="s">
        <v>141</v>
      </c>
      <c r="H9" s="5" t="s">
        <v>165</v>
      </c>
      <c r="I9" s="39" t="s">
        <v>142</v>
      </c>
      <c r="J9" s="39" t="s">
        <v>143</v>
      </c>
      <c r="K9" s="40" t="s">
        <v>144</v>
      </c>
      <c r="L9" s="40" t="s">
        <v>145</v>
      </c>
      <c r="M9" s="40" t="s">
        <v>146</v>
      </c>
      <c r="N9" s="40" t="s">
        <v>147</v>
      </c>
      <c r="O9" s="40" t="s">
        <v>148</v>
      </c>
      <c r="P9" s="40" t="s">
        <v>149</v>
      </c>
      <c r="Q9" s="40" t="s">
        <v>150</v>
      </c>
      <c r="R9" s="48" t="s">
        <v>151</v>
      </c>
    </row>
    <row r="10" spans="1:18" ht="30" customHeight="1" x14ac:dyDescent="0.2">
      <c r="A10" s="41" t="s">
        <v>152</v>
      </c>
      <c r="B10" s="49">
        <f>B11+B12</f>
        <v>23</v>
      </c>
      <c r="C10" s="49">
        <f t="shared" ref="C10:N10" si="0">C11+C12</f>
        <v>23</v>
      </c>
      <c r="D10" s="49">
        <f t="shared" si="0"/>
        <v>92575</v>
      </c>
      <c r="E10" s="49">
        <f t="shared" si="0"/>
        <v>0</v>
      </c>
      <c r="F10" s="49">
        <f t="shared" si="0"/>
        <v>30590</v>
      </c>
      <c r="G10" s="49">
        <f t="shared" si="0"/>
        <v>80395.59</v>
      </c>
      <c r="H10" s="49">
        <f t="shared" si="0"/>
        <v>13886.25</v>
      </c>
      <c r="I10" s="49">
        <f t="shared" si="0"/>
        <v>23747.5</v>
      </c>
      <c r="J10" s="49">
        <f t="shared" si="0"/>
        <v>0</v>
      </c>
      <c r="K10" s="49">
        <f>D10+E10+F10+G10+H10+I10+J10</f>
        <v>241194.34</v>
      </c>
      <c r="L10" s="49">
        <f t="shared" si="0"/>
        <v>0</v>
      </c>
      <c r="M10" s="49">
        <f t="shared" si="0"/>
        <v>0</v>
      </c>
      <c r="N10" s="49">
        <f t="shared" si="0"/>
        <v>0</v>
      </c>
      <c r="O10" s="49">
        <f>K10*12+L10+M10+N10</f>
        <v>2894332.08</v>
      </c>
      <c r="P10" s="49">
        <v>876952.67</v>
      </c>
      <c r="Q10" s="49">
        <f>21820*R10%</f>
        <v>17456</v>
      </c>
      <c r="R10" s="49">
        <v>80</v>
      </c>
    </row>
    <row r="11" spans="1:18" ht="41.25" customHeight="1" x14ac:dyDescent="0.2">
      <c r="A11" s="42" t="s">
        <v>153</v>
      </c>
      <c r="B11" s="49">
        <v>23</v>
      </c>
      <c r="C11" s="49">
        <v>23</v>
      </c>
      <c r="D11" s="49">
        <v>92575</v>
      </c>
      <c r="E11" s="49"/>
      <c r="F11" s="49">
        <v>30590</v>
      </c>
      <c r="G11" s="49">
        <v>80395.59</v>
      </c>
      <c r="H11" s="49">
        <v>13886.25</v>
      </c>
      <c r="I11" s="49">
        <v>23747.5</v>
      </c>
      <c r="J11" s="49"/>
      <c r="K11" s="49">
        <f t="shared" ref="K11:K28" si="1">D11+E11+F11+G11+H11+I11+J11</f>
        <v>241194.34</v>
      </c>
      <c r="L11" s="49"/>
      <c r="M11" s="49"/>
      <c r="N11" s="49"/>
      <c r="O11" s="49">
        <f t="shared" ref="O11:O28" si="2">K11*12+L11+M11+N11</f>
        <v>2894332.08</v>
      </c>
      <c r="P11" s="49">
        <v>876952.67</v>
      </c>
      <c r="Q11" s="49"/>
      <c r="R11" s="49"/>
    </row>
    <row r="12" spans="1:18" ht="37.5" customHeight="1" x14ac:dyDescent="0.2">
      <c r="A12" s="42" t="s">
        <v>154</v>
      </c>
      <c r="B12" s="49"/>
      <c r="C12" s="49"/>
      <c r="D12" s="49"/>
      <c r="E12" s="49"/>
      <c r="F12" s="49"/>
      <c r="G12" s="49"/>
      <c r="H12" s="49"/>
      <c r="I12" s="49"/>
      <c r="J12" s="49"/>
      <c r="K12" s="49">
        <f t="shared" si="1"/>
        <v>0</v>
      </c>
      <c r="L12" s="49"/>
      <c r="M12" s="49"/>
      <c r="N12" s="49"/>
      <c r="O12" s="49">
        <f t="shared" si="2"/>
        <v>0</v>
      </c>
      <c r="P12" s="49">
        <f t="shared" ref="P12:P24" si="3">O12*30.2%</f>
        <v>0</v>
      </c>
      <c r="Q12" s="49"/>
      <c r="R12" s="49"/>
    </row>
    <row r="13" spans="1:18" x14ac:dyDescent="0.2">
      <c r="A13" s="41" t="s">
        <v>155</v>
      </c>
      <c r="B13" s="49">
        <f>B14+B15</f>
        <v>0</v>
      </c>
      <c r="C13" s="49">
        <f t="shared" ref="C13:N13" si="4">C14+C15</f>
        <v>0</v>
      </c>
      <c r="D13" s="49">
        <f t="shared" si="4"/>
        <v>0</v>
      </c>
      <c r="E13" s="49">
        <f t="shared" si="4"/>
        <v>0</v>
      </c>
      <c r="F13" s="49">
        <f t="shared" si="4"/>
        <v>0</v>
      </c>
      <c r="G13" s="49">
        <f t="shared" si="4"/>
        <v>0</v>
      </c>
      <c r="H13" s="49">
        <f t="shared" si="4"/>
        <v>0</v>
      </c>
      <c r="I13" s="49">
        <f t="shared" si="4"/>
        <v>0</v>
      </c>
      <c r="J13" s="49">
        <f t="shared" si="4"/>
        <v>0</v>
      </c>
      <c r="K13" s="49">
        <f t="shared" si="1"/>
        <v>0</v>
      </c>
      <c r="L13" s="49">
        <f t="shared" si="4"/>
        <v>0</v>
      </c>
      <c r="M13" s="49">
        <f t="shared" si="4"/>
        <v>0</v>
      </c>
      <c r="N13" s="49">
        <f t="shared" si="4"/>
        <v>0</v>
      </c>
      <c r="O13" s="49">
        <f t="shared" si="2"/>
        <v>0</v>
      </c>
      <c r="P13" s="49">
        <f t="shared" si="3"/>
        <v>0</v>
      </c>
      <c r="Q13" s="49">
        <f>21820*R13%</f>
        <v>39276</v>
      </c>
      <c r="R13" s="49">
        <v>180</v>
      </c>
    </row>
    <row r="14" spans="1:18" ht="36.75" customHeight="1" x14ac:dyDescent="0.2">
      <c r="A14" s="42" t="s">
        <v>153</v>
      </c>
      <c r="B14" s="49"/>
      <c r="C14" s="49"/>
      <c r="D14" s="49"/>
      <c r="E14" s="49"/>
      <c r="F14" s="49"/>
      <c r="G14" s="49"/>
      <c r="H14" s="49"/>
      <c r="I14" s="49"/>
      <c r="J14" s="49"/>
      <c r="K14" s="49">
        <f t="shared" si="1"/>
        <v>0</v>
      </c>
      <c r="L14" s="49"/>
      <c r="M14" s="49"/>
      <c r="N14" s="49"/>
      <c r="O14" s="49">
        <f t="shared" si="2"/>
        <v>0</v>
      </c>
      <c r="P14" s="49">
        <f t="shared" si="3"/>
        <v>0</v>
      </c>
      <c r="Q14" s="49"/>
      <c r="R14" s="49"/>
    </row>
    <row r="15" spans="1:18" ht="39" customHeight="1" x14ac:dyDescent="0.2">
      <c r="A15" s="42" t="s">
        <v>154</v>
      </c>
      <c r="B15" s="49"/>
      <c r="C15" s="49"/>
      <c r="D15" s="49"/>
      <c r="E15" s="49"/>
      <c r="F15" s="49"/>
      <c r="G15" s="49"/>
      <c r="H15" s="49"/>
      <c r="I15" s="49"/>
      <c r="J15" s="49"/>
      <c r="K15" s="49">
        <f t="shared" si="1"/>
        <v>0</v>
      </c>
      <c r="L15" s="49"/>
      <c r="M15" s="49"/>
      <c r="N15" s="49"/>
      <c r="O15" s="49">
        <f t="shared" si="2"/>
        <v>0</v>
      </c>
      <c r="P15" s="49">
        <f t="shared" si="3"/>
        <v>0</v>
      </c>
      <c r="Q15" s="49"/>
      <c r="R15" s="49"/>
    </row>
    <row r="16" spans="1:18" ht="30" customHeight="1" x14ac:dyDescent="0.2">
      <c r="A16" s="41" t="s">
        <v>156</v>
      </c>
      <c r="B16" s="49">
        <f>B17+B18</f>
        <v>0</v>
      </c>
      <c r="C16" s="49">
        <f t="shared" ref="C16:N16" si="5">C17+C18</f>
        <v>0</v>
      </c>
      <c r="D16" s="49">
        <f t="shared" si="5"/>
        <v>0</v>
      </c>
      <c r="E16" s="49">
        <f t="shared" si="5"/>
        <v>0</v>
      </c>
      <c r="F16" s="49">
        <f t="shared" si="5"/>
        <v>0</v>
      </c>
      <c r="G16" s="49">
        <f t="shared" si="5"/>
        <v>0</v>
      </c>
      <c r="H16" s="49">
        <f t="shared" si="5"/>
        <v>0</v>
      </c>
      <c r="I16" s="49">
        <f t="shared" si="5"/>
        <v>0</v>
      </c>
      <c r="J16" s="49">
        <f t="shared" si="5"/>
        <v>0</v>
      </c>
      <c r="K16" s="49">
        <f t="shared" si="1"/>
        <v>0</v>
      </c>
      <c r="L16" s="49">
        <f t="shared" si="5"/>
        <v>0</v>
      </c>
      <c r="M16" s="49">
        <f t="shared" si="5"/>
        <v>0</v>
      </c>
      <c r="N16" s="49">
        <f t="shared" si="5"/>
        <v>0</v>
      </c>
      <c r="O16" s="49">
        <f t="shared" si="2"/>
        <v>0</v>
      </c>
      <c r="P16" s="49">
        <f t="shared" si="3"/>
        <v>0</v>
      </c>
      <c r="Q16" s="49">
        <f>21820*R16%</f>
        <v>19638</v>
      </c>
      <c r="R16" s="49">
        <v>90</v>
      </c>
    </row>
    <row r="17" spans="1:18" ht="38.25" x14ac:dyDescent="0.2">
      <c r="A17" s="42" t="s">
        <v>153</v>
      </c>
      <c r="B17" s="49"/>
      <c r="C17" s="49"/>
      <c r="D17" s="49"/>
      <c r="E17" s="49"/>
      <c r="F17" s="49"/>
      <c r="G17" s="49"/>
      <c r="H17" s="49"/>
      <c r="I17" s="49"/>
      <c r="J17" s="49"/>
      <c r="K17" s="49">
        <f t="shared" si="1"/>
        <v>0</v>
      </c>
      <c r="L17" s="49"/>
      <c r="M17" s="49"/>
      <c r="N17" s="49"/>
      <c r="O17" s="49">
        <f t="shared" si="2"/>
        <v>0</v>
      </c>
      <c r="P17" s="49">
        <f t="shared" si="3"/>
        <v>0</v>
      </c>
      <c r="Q17" s="49"/>
      <c r="R17" s="49"/>
    </row>
    <row r="18" spans="1:18" ht="38.25" x14ac:dyDescent="0.2">
      <c r="A18" s="42" t="s">
        <v>154</v>
      </c>
      <c r="B18" s="49"/>
      <c r="C18" s="49"/>
      <c r="D18" s="49"/>
      <c r="E18" s="49"/>
      <c r="F18" s="49"/>
      <c r="G18" s="49"/>
      <c r="H18" s="49"/>
      <c r="I18" s="49"/>
      <c r="J18" s="49"/>
      <c r="K18" s="49">
        <f t="shared" si="1"/>
        <v>0</v>
      </c>
      <c r="L18" s="49"/>
      <c r="M18" s="49"/>
      <c r="N18" s="49"/>
      <c r="O18" s="49">
        <f t="shared" si="2"/>
        <v>0</v>
      </c>
      <c r="P18" s="49">
        <f t="shared" si="3"/>
        <v>0</v>
      </c>
      <c r="Q18" s="49"/>
      <c r="R18" s="49"/>
    </row>
    <row r="19" spans="1:18" ht="25.5" x14ac:dyDescent="0.2">
      <c r="A19" s="41" t="s">
        <v>157</v>
      </c>
      <c r="B19" s="49">
        <f>B20+B21</f>
        <v>0</v>
      </c>
      <c r="C19" s="49">
        <f t="shared" ref="C19:N19" si="6">C20+C21</f>
        <v>0</v>
      </c>
      <c r="D19" s="49">
        <f t="shared" si="6"/>
        <v>0</v>
      </c>
      <c r="E19" s="49">
        <f t="shared" si="6"/>
        <v>0</v>
      </c>
      <c r="F19" s="49">
        <f t="shared" si="6"/>
        <v>0</v>
      </c>
      <c r="G19" s="49">
        <f t="shared" si="6"/>
        <v>0</v>
      </c>
      <c r="H19" s="49">
        <f t="shared" si="6"/>
        <v>0</v>
      </c>
      <c r="I19" s="49">
        <f t="shared" si="6"/>
        <v>0</v>
      </c>
      <c r="J19" s="49">
        <f t="shared" si="6"/>
        <v>0</v>
      </c>
      <c r="K19" s="49">
        <f t="shared" si="1"/>
        <v>0</v>
      </c>
      <c r="L19" s="49">
        <f t="shared" si="6"/>
        <v>0</v>
      </c>
      <c r="M19" s="49">
        <f t="shared" si="6"/>
        <v>0</v>
      </c>
      <c r="N19" s="49">
        <f t="shared" si="6"/>
        <v>0</v>
      </c>
      <c r="O19" s="49">
        <f t="shared" si="2"/>
        <v>0</v>
      </c>
      <c r="P19" s="49">
        <f t="shared" si="3"/>
        <v>0</v>
      </c>
      <c r="Q19" s="49">
        <f>21820*R19%</f>
        <v>17456</v>
      </c>
      <c r="R19" s="49">
        <v>80</v>
      </c>
    </row>
    <row r="20" spans="1:18" ht="38.25" x14ac:dyDescent="0.2">
      <c r="A20" s="42" t="s">
        <v>153</v>
      </c>
      <c r="B20" s="49"/>
      <c r="C20" s="49"/>
      <c r="D20" s="49"/>
      <c r="E20" s="49"/>
      <c r="F20" s="49"/>
      <c r="G20" s="49"/>
      <c r="H20" s="49"/>
      <c r="I20" s="49"/>
      <c r="J20" s="49"/>
      <c r="K20" s="49">
        <f t="shared" si="1"/>
        <v>0</v>
      </c>
      <c r="L20" s="49"/>
      <c r="M20" s="49"/>
      <c r="N20" s="49"/>
      <c r="O20" s="49">
        <f t="shared" si="2"/>
        <v>0</v>
      </c>
      <c r="P20" s="49">
        <f t="shared" si="3"/>
        <v>0</v>
      </c>
      <c r="Q20" s="49"/>
      <c r="R20" s="49"/>
    </row>
    <row r="21" spans="1:18" ht="38.25" x14ac:dyDescent="0.2">
      <c r="A21" s="42" t="s">
        <v>154</v>
      </c>
      <c r="B21" s="49"/>
      <c r="C21" s="49"/>
      <c r="D21" s="49"/>
      <c r="E21" s="49"/>
      <c r="F21" s="49"/>
      <c r="G21" s="49"/>
      <c r="H21" s="49"/>
      <c r="I21" s="49"/>
      <c r="J21" s="49"/>
      <c r="K21" s="49">
        <f t="shared" si="1"/>
        <v>0</v>
      </c>
      <c r="L21" s="49"/>
      <c r="M21" s="49"/>
      <c r="N21" s="49"/>
      <c r="O21" s="49">
        <f t="shared" si="2"/>
        <v>0</v>
      </c>
      <c r="P21" s="49">
        <f t="shared" si="3"/>
        <v>0</v>
      </c>
      <c r="Q21" s="49"/>
      <c r="R21" s="49"/>
    </row>
    <row r="22" spans="1:18" ht="25.5" x14ac:dyDescent="0.2">
      <c r="A22" s="41" t="s">
        <v>158</v>
      </c>
      <c r="B22" s="49">
        <f>B23+B24</f>
        <v>0</v>
      </c>
      <c r="C22" s="49">
        <f t="shared" ref="C22:N22" si="7">C23+C24</f>
        <v>0</v>
      </c>
      <c r="D22" s="49">
        <f t="shared" si="7"/>
        <v>0</v>
      </c>
      <c r="E22" s="49">
        <f t="shared" si="7"/>
        <v>0</v>
      </c>
      <c r="F22" s="49">
        <f t="shared" si="7"/>
        <v>0</v>
      </c>
      <c r="G22" s="49">
        <f t="shared" si="7"/>
        <v>0</v>
      </c>
      <c r="H22" s="49">
        <f t="shared" si="7"/>
        <v>0</v>
      </c>
      <c r="I22" s="49">
        <f t="shared" si="7"/>
        <v>0</v>
      </c>
      <c r="J22" s="49">
        <f t="shared" si="7"/>
        <v>0</v>
      </c>
      <c r="K22" s="49">
        <f t="shared" si="1"/>
        <v>0</v>
      </c>
      <c r="L22" s="49">
        <f t="shared" si="7"/>
        <v>0</v>
      </c>
      <c r="M22" s="49">
        <f t="shared" si="7"/>
        <v>0</v>
      </c>
      <c r="N22" s="49">
        <f t="shared" si="7"/>
        <v>0</v>
      </c>
      <c r="O22" s="49">
        <f t="shared" si="2"/>
        <v>0</v>
      </c>
      <c r="P22" s="49">
        <f t="shared" si="3"/>
        <v>0</v>
      </c>
      <c r="Q22" s="49">
        <f>21820*R22%</f>
        <v>27253.180000000004</v>
      </c>
      <c r="R22" s="49">
        <v>124.9</v>
      </c>
    </row>
    <row r="23" spans="1:18" ht="38.25" x14ac:dyDescent="0.2">
      <c r="A23" s="42" t="s">
        <v>153</v>
      </c>
      <c r="B23" s="49"/>
      <c r="C23" s="49"/>
      <c r="D23" s="49"/>
      <c r="E23" s="49"/>
      <c r="F23" s="49"/>
      <c r="G23" s="49"/>
      <c r="H23" s="49"/>
      <c r="I23" s="49"/>
      <c r="J23" s="49"/>
      <c r="K23" s="49">
        <f t="shared" si="1"/>
        <v>0</v>
      </c>
      <c r="L23" s="49"/>
      <c r="M23" s="49"/>
      <c r="N23" s="49"/>
      <c r="O23" s="49">
        <f t="shared" si="2"/>
        <v>0</v>
      </c>
      <c r="P23" s="49">
        <f t="shared" si="3"/>
        <v>0</v>
      </c>
      <c r="Q23" s="49"/>
      <c r="R23" s="49"/>
    </row>
    <row r="24" spans="1:18" ht="38.25" x14ac:dyDescent="0.2">
      <c r="A24" s="42" t="s">
        <v>154</v>
      </c>
      <c r="B24" s="49"/>
      <c r="C24" s="49"/>
      <c r="D24" s="49"/>
      <c r="E24" s="49"/>
      <c r="F24" s="49"/>
      <c r="G24" s="49"/>
      <c r="H24" s="49"/>
      <c r="I24" s="49"/>
      <c r="J24" s="49"/>
      <c r="K24" s="49">
        <f t="shared" si="1"/>
        <v>0</v>
      </c>
      <c r="L24" s="49"/>
      <c r="M24" s="49"/>
      <c r="N24" s="49"/>
      <c r="O24" s="49">
        <f t="shared" si="2"/>
        <v>0</v>
      </c>
      <c r="P24" s="49">
        <f t="shared" si="3"/>
        <v>0</v>
      </c>
      <c r="Q24" s="49"/>
      <c r="R24" s="49"/>
    </row>
    <row r="25" spans="1:18" ht="25.5" x14ac:dyDescent="0.2">
      <c r="A25" s="41" t="s">
        <v>159</v>
      </c>
      <c r="B25" s="49">
        <f>B26+B27</f>
        <v>38</v>
      </c>
      <c r="C25" s="49">
        <f t="shared" ref="C25:J25" si="8">C26+C27</f>
        <v>37.5</v>
      </c>
      <c r="D25" s="49">
        <f t="shared" si="8"/>
        <v>167901.07</v>
      </c>
      <c r="E25" s="49">
        <f t="shared" si="8"/>
        <v>0</v>
      </c>
      <c r="F25" s="49">
        <f t="shared" si="8"/>
        <v>59286.26</v>
      </c>
      <c r="G25" s="49">
        <f t="shared" si="8"/>
        <v>45002.3</v>
      </c>
      <c r="H25" s="49">
        <f t="shared" si="8"/>
        <v>29701.360000000001</v>
      </c>
      <c r="I25" s="49">
        <f t="shared" si="8"/>
        <v>37698.729999999996</v>
      </c>
      <c r="J25" s="49">
        <f t="shared" si="8"/>
        <v>0</v>
      </c>
      <c r="K25" s="49">
        <f t="shared" si="1"/>
        <v>339589.72</v>
      </c>
      <c r="L25" s="49">
        <f>L26+L27</f>
        <v>0</v>
      </c>
      <c r="M25" s="49">
        <f>M26+M27</f>
        <v>1704.45</v>
      </c>
      <c r="N25" s="49">
        <f>N26+N27</f>
        <v>59358.400000000001</v>
      </c>
      <c r="O25" s="49">
        <f t="shared" si="2"/>
        <v>4136139.4899999998</v>
      </c>
      <c r="P25" s="49">
        <f>P26+P27</f>
        <v>1253250.27</v>
      </c>
      <c r="Q25" s="49"/>
      <c r="R25" s="49"/>
    </row>
    <row r="26" spans="1:18" ht="38.25" x14ac:dyDescent="0.2">
      <c r="A26" s="43" t="s">
        <v>160</v>
      </c>
      <c r="B26" s="49">
        <v>17.5</v>
      </c>
      <c r="C26" s="49">
        <v>17.5</v>
      </c>
      <c r="D26" s="49">
        <v>102051.07</v>
      </c>
      <c r="E26" s="49"/>
      <c r="F26" s="49">
        <v>42304.26</v>
      </c>
      <c r="G26" s="49"/>
      <c r="H26" s="49">
        <v>16453.86</v>
      </c>
      <c r="I26" s="49">
        <v>22990.23</v>
      </c>
      <c r="J26" s="49"/>
      <c r="K26" s="49">
        <f t="shared" si="1"/>
        <v>183799.42</v>
      </c>
      <c r="L26" s="49"/>
      <c r="M26" s="49"/>
      <c r="N26" s="49"/>
      <c r="O26" s="49">
        <f t="shared" si="2"/>
        <v>2205593.04</v>
      </c>
      <c r="P26" s="49">
        <v>668294.69999999995</v>
      </c>
      <c r="Q26" s="49"/>
      <c r="R26" s="79"/>
    </row>
    <row r="27" spans="1:18" ht="38.25" x14ac:dyDescent="0.2">
      <c r="A27" s="43" t="s">
        <v>161</v>
      </c>
      <c r="B27" s="49">
        <v>20.5</v>
      </c>
      <c r="C27" s="49">
        <v>20</v>
      </c>
      <c r="D27" s="49">
        <v>65850</v>
      </c>
      <c r="E27" s="49"/>
      <c r="F27" s="49">
        <v>16982</v>
      </c>
      <c r="G27" s="49">
        <v>45002.3</v>
      </c>
      <c r="H27" s="49">
        <v>13247.5</v>
      </c>
      <c r="I27" s="49">
        <v>14708.5</v>
      </c>
      <c r="J27" s="49"/>
      <c r="K27" s="49">
        <f t="shared" si="1"/>
        <v>155790.29999999999</v>
      </c>
      <c r="L27" s="49"/>
      <c r="M27" s="49">
        <v>1704.45</v>
      </c>
      <c r="N27" s="49">
        <v>59358.400000000001</v>
      </c>
      <c r="O27" s="49">
        <f t="shared" si="2"/>
        <v>1930546.4499999997</v>
      </c>
      <c r="P27" s="49">
        <v>584955.56999999995</v>
      </c>
      <c r="Q27" s="49"/>
      <c r="R27" s="79"/>
    </row>
    <row r="28" spans="1:18" x14ac:dyDescent="0.2">
      <c r="A28" s="42" t="s">
        <v>162</v>
      </c>
      <c r="B28" s="49">
        <f>B10+B13+B16+B19+B22+B25</f>
        <v>61</v>
      </c>
      <c r="C28" s="49">
        <f t="shared" ref="C28:J28" si="9">C10+C13+C16+C19+C22+C25</f>
        <v>60.5</v>
      </c>
      <c r="D28" s="49">
        <f t="shared" si="9"/>
        <v>260476.07</v>
      </c>
      <c r="E28" s="49">
        <f t="shared" si="9"/>
        <v>0</v>
      </c>
      <c r="F28" s="49">
        <f t="shared" si="9"/>
        <v>89876.260000000009</v>
      </c>
      <c r="G28" s="49">
        <f t="shared" si="9"/>
        <v>125397.89</v>
      </c>
      <c r="H28" s="49">
        <f t="shared" si="9"/>
        <v>43587.61</v>
      </c>
      <c r="I28" s="49">
        <f t="shared" si="9"/>
        <v>61446.229999999996</v>
      </c>
      <c r="J28" s="49">
        <f t="shared" si="9"/>
        <v>0</v>
      </c>
      <c r="K28" s="49">
        <f t="shared" si="1"/>
        <v>580784.06000000006</v>
      </c>
      <c r="L28" s="49">
        <f>L10+L13+L16+L19+L22+L25</f>
        <v>0</v>
      </c>
      <c r="M28" s="49">
        <f>M10+M13+M16+M19+M22+M25</f>
        <v>1704.45</v>
      </c>
      <c r="N28" s="49">
        <f>N10+N13+N16+N19+N22+N25</f>
        <v>59358.400000000001</v>
      </c>
      <c r="O28" s="49">
        <f t="shared" si="2"/>
        <v>7030471.5700000012</v>
      </c>
      <c r="P28" s="49">
        <f>P10+P25</f>
        <v>2130202.94</v>
      </c>
      <c r="Q28" s="49"/>
      <c r="R28" s="79"/>
    </row>
    <row r="29" spans="1:18" ht="15.75" x14ac:dyDescent="0.25">
      <c r="A29" s="44" t="s">
        <v>163</v>
      </c>
      <c r="B29" s="45"/>
      <c r="C29" s="45"/>
      <c r="D29" s="45"/>
      <c r="E29" s="45"/>
      <c r="F29" s="45"/>
      <c r="G29" s="45"/>
      <c r="H29" s="45"/>
      <c r="I29" s="45"/>
      <c r="J29" s="45"/>
      <c r="K29" s="45"/>
      <c r="L29" s="45"/>
      <c r="M29" s="45"/>
      <c r="N29" s="45"/>
      <c r="O29" s="45"/>
      <c r="P29" s="45"/>
      <c r="Q29" s="46"/>
      <c r="R29" s="46"/>
    </row>
    <row r="31" spans="1:18" x14ac:dyDescent="0.2">
      <c r="A31" s="85"/>
      <c r="B31" s="85"/>
      <c r="C31" s="85"/>
      <c r="D31" s="85"/>
      <c r="E31" s="85"/>
      <c r="F31" s="85"/>
      <c r="G31" s="85"/>
      <c r="H31" s="85"/>
      <c r="I31" s="85"/>
      <c r="J31" s="85"/>
      <c r="K31" s="85"/>
      <c r="L31" s="85"/>
      <c r="M31" s="85"/>
      <c r="N31" s="85"/>
      <c r="O31" s="85"/>
      <c r="P31" s="85"/>
      <c r="Q31" s="85"/>
      <c r="R31" s="85"/>
    </row>
  </sheetData>
  <mergeCells count="9">
    <mergeCell ref="A8:R8"/>
    <mergeCell ref="A31:R31"/>
    <mergeCell ref="A5:R5"/>
    <mergeCell ref="M1:R1"/>
    <mergeCell ref="M2:R2"/>
    <mergeCell ref="M3:R3"/>
    <mergeCell ref="A4:R4"/>
    <mergeCell ref="A7:R7"/>
    <mergeCell ref="A6:R6"/>
  </mergeCells>
  <phoneticPr fontId="5" type="noConversion"/>
  <pageMargins left="0.70866141732283472" right="0.70866141732283472" top="0.74803149606299213" bottom="0.74803149606299213" header="0.31496062992125984" footer="0.31496062992125984"/>
  <pageSetup paperSize="9" scale="73" fitToHeight="0"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tabSelected="1" workbookViewId="0">
      <selection activeCell="G9" sqref="G9"/>
    </sheetView>
  </sheetViews>
  <sheetFormatPr defaultRowHeight="12.75" x14ac:dyDescent="0.2"/>
  <cols>
    <col min="1" max="1" width="20.42578125" style="9" customWidth="1"/>
    <col min="2" max="14" width="9.28515625" style="9" bestFit="1" customWidth="1"/>
    <col min="15" max="15" width="11.85546875" style="9" customWidth="1"/>
    <col min="16" max="16" width="11" style="9" customWidth="1"/>
    <col min="17" max="18" width="9.28515625" style="9" bestFit="1" customWidth="1"/>
    <col min="19" max="16384" width="9.140625" style="9"/>
  </cols>
  <sheetData>
    <row r="1" spans="1:18" x14ac:dyDescent="0.2">
      <c r="M1" s="85" t="s">
        <v>250</v>
      </c>
      <c r="N1" s="85"/>
      <c r="O1" s="85"/>
      <c r="P1" s="85"/>
      <c r="Q1" s="85"/>
      <c r="R1" s="85"/>
    </row>
    <row r="2" spans="1:18" x14ac:dyDescent="0.2">
      <c r="M2" s="85" t="s">
        <v>300</v>
      </c>
      <c r="N2" s="85"/>
      <c r="O2" s="85"/>
      <c r="P2" s="85"/>
      <c r="Q2" s="85"/>
      <c r="R2" s="85"/>
    </row>
    <row r="3" spans="1:18" x14ac:dyDescent="0.2">
      <c r="M3" s="85" t="s">
        <v>251</v>
      </c>
      <c r="N3" s="85"/>
      <c r="O3" s="85"/>
      <c r="P3" s="85"/>
      <c r="Q3" s="85"/>
      <c r="R3" s="85"/>
    </row>
    <row r="4" spans="1:18" ht="15.75" x14ac:dyDescent="0.25">
      <c r="A4" s="154" t="s">
        <v>166</v>
      </c>
      <c r="B4" s="154"/>
      <c r="C4" s="154"/>
      <c r="D4" s="154"/>
      <c r="E4" s="154"/>
      <c r="F4" s="154"/>
      <c r="G4" s="154"/>
      <c r="H4" s="154"/>
      <c r="I4" s="154"/>
      <c r="J4" s="154"/>
      <c r="K4" s="154"/>
      <c r="L4" s="154"/>
      <c r="M4" s="154"/>
      <c r="N4" s="154"/>
      <c r="O4" s="154"/>
      <c r="P4" s="154"/>
      <c r="Q4" s="154"/>
      <c r="R4" s="154"/>
    </row>
    <row r="5" spans="1:18" ht="15.75" x14ac:dyDescent="0.25">
      <c r="A5" s="154" t="s">
        <v>301</v>
      </c>
      <c r="B5" s="154"/>
      <c r="C5" s="154"/>
      <c r="D5" s="154"/>
      <c r="E5" s="154"/>
      <c r="F5" s="154"/>
      <c r="G5" s="154"/>
      <c r="H5" s="154"/>
      <c r="I5" s="154"/>
      <c r="J5" s="154"/>
      <c r="K5" s="154"/>
      <c r="L5" s="154"/>
      <c r="M5" s="154"/>
      <c r="N5" s="154"/>
      <c r="O5" s="154"/>
      <c r="P5" s="154"/>
      <c r="Q5" s="154"/>
      <c r="R5" s="154"/>
    </row>
    <row r="6" spans="1:18" ht="18" customHeight="1" x14ac:dyDescent="0.2">
      <c r="A6" s="175" t="s">
        <v>167</v>
      </c>
      <c r="B6" s="175"/>
      <c r="C6" s="175"/>
      <c r="D6" s="175"/>
      <c r="E6" s="175"/>
      <c r="F6" s="175"/>
      <c r="G6" s="175"/>
      <c r="H6" s="175"/>
      <c r="I6" s="175"/>
      <c r="J6" s="175"/>
      <c r="K6" s="175"/>
      <c r="L6" s="175"/>
      <c r="M6" s="175"/>
      <c r="N6" s="175"/>
      <c r="O6" s="175"/>
      <c r="P6" s="175"/>
      <c r="Q6" s="175"/>
      <c r="R6" s="175"/>
    </row>
    <row r="7" spans="1:18" ht="27" customHeight="1" x14ac:dyDescent="0.2">
      <c r="A7" s="174" t="s">
        <v>312</v>
      </c>
      <c r="B7" s="174"/>
      <c r="C7" s="174"/>
      <c r="D7" s="174"/>
      <c r="E7" s="174"/>
      <c r="F7" s="174"/>
      <c r="G7" s="174"/>
      <c r="H7" s="174"/>
      <c r="I7" s="174"/>
      <c r="J7" s="174"/>
      <c r="K7" s="174"/>
      <c r="L7" s="174"/>
      <c r="M7" s="174"/>
      <c r="N7" s="174"/>
      <c r="O7" s="174"/>
      <c r="P7" s="174"/>
      <c r="Q7" s="174"/>
      <c r="R7" s="174"/>
    </row>
    <row r="8" spans="1:18" ht="29.25" customHeight="1" x14ac:dyDescent="0.2">
      <c r="A8" s="173" t="s">
        <v>302</v>
      </c>
      <c r="B8" s="173"/>
      <c r="C8" s="173"/>
      <c r="D8" s="173"/>
      <c r="E8" s="173"/>
      <c r="F8" s="173"/>
      <c r="G8" s="173"/>
      <c r="H8" s="173"/>
      <c r="I8" s="173"/>
      <c r="J8" s="173"/>
      <c r="K8" s="173"/>
      <c r="L8" s="173"/>
      <c r="M8" s="173"/>
      <c r="N8" s="173"/>
      <c r="O8" s="173"/>
      <c r="P8" s="173"/>
      <c r="Q8" s="173"/>
      <c r="R8" s="173"/>
    </row>
    <row r="9" spans="1:18" ht="204" x14ac:dyDescent="0.2">
      <c r="A9" s="47" t="s">
        <v>18</v>
      </c>
      <c r="B9" s="40" t="s">
        <v>137</v>
      </c>
      <c r="C9" s="40" t="s">
        <v>164</v>
      </c>
      <c r="D9" s="40" t="s">
        <v>138</v>
      </c>
      <c r="E9" s="39" t="s">
        <v>139</v>
      </c>
      <c r="F9" s="39" t="s">
        <v>140</v>
      </c>
      <c r="G9" s="39" t="s">
        <v>141</v>
      </c>
      <c r="H9" s="5" t="s">
        <v>165</v>
      </c>
      <c r="I9" s="39" t="s">
        <v>142</v>
      </c>
      <c r="J9" s="39" t="s">
        <v>143</v>
      </c>
      <c r="K9" s="40" t="s">
        <v>144</v>
      </c>
      <c r="L9" s="40" t="s">
        <v>145</v>
      </c>
      <c r="M9" s="40" t="s">
        <v>146</v>
      </c>
      <c r="N9" s="40" t="s">
        <v>147</v>
      </c>
      <c r="O9" s="40" t="s">
        <v>148</v>
      </c>
      <c r="P9" s="40" t="s">
        <v>149</v>
      </c>
      <c r="Q9" s="40" t="s">
        <v>150</v>
      </c>
      <c r="R9" s="48" t="s">
        <v>151</v>
      </c>
    </row>
    <row r="10" spans="1:18" ht="30" customHeight="1" x14ac:dyDescent="0.2">
      <c r="A10" s="41" t="s">
        <v>152</v>
      </c>
      <c r="B10" s="49">
        <f t="shared" ref="B10:J10" si="0">B11+B12</f>
        <v>23</v>
      </c>
      <c r="C10" s="49">
        <f t="shared" si="0"/>
        <v>23</v>
      </c>
      <c r="D10" s="49">
        <f t="shared" si="0"/>
        <v>0</v>
      </c>
      <c r="E10" s="49">
        <f t="shared" si="0"/>
        <v>0</v>
      </c>
      <c r="F10" s="49">
        <f t="shared" si="0"/>
        <v>0</v>
      </c>
      <c r="G10" s="49">
        <f t="shared" si="0"/>
        <v>0</v>
      </c>
      <c r="H10" s="49">
        <f t="shared" si="0"/>
        <v>0</v>
      </c>
      <c r="I10" s="49">
        <f t="shared" si="0"/>
        <v>0</v>
      </c>
      <c r="J10" s="49">
        <f t="shared" si="0"/>
        <v>0</v>
      </c>
      <c r="K10" s="49">
        <f t="shared" ref="K10:K28" si="1">D10+E10+F10+G10+H10+I10+J10</f>
        <v>0</v>
      </c>
      <c r="L10" s="49">
        <f>L11+L12</f>
        <v>0</v>
      </c>
      <c r="M10" s="49">
        <f>M11+M12</f>
        <v>0</v>
      </c>
      <c r="N10" s="49">
        <f>N11+N12</f>
        <v>0</v>
      </c>
      <c r="O10" s="49">
        <v>18760</v>
      </c>
      <c r="P10" s="49">
        <v>5665.52</v>
      </c>
      <c r="Q10" s="49">
        <f>21820*R10%</f>
        <v>17456</v>
      </c>
      <c r="R10" s="49">
        <v>80</v>
      </c>
    </row>
    <row r="11" spans="1:18" ht="41.25" customHeight="1" x14ac:dyDescent="0.2">
      <c r="A11" s="42" t="s">
        <v>153</v>
      </c>
      <c r="B11" s="49">
        <v>23</v>
      </c>
      <c r="C11" s="49">
        <v>23</v>
      </c>
      <c r="D11" s="49"/>
      <c r="E11" s="49"/>
      <c r="F11" s="49"/>
      <c r="G11" s="49"/>
      <c r="H11" s="49"/>
      <c r="I11" s="49"/>
      <c r="J11" s="49"/>
      <c r="K11" s="49"/>
      <c r="L11" s="49"/>
      <c r="M11" s="49"/>
      <c r="N11" s="49"/>
      <c r="O11" s="49">
        <v>18760</v>
      </c>
      <c r="P11" s="49">
        <v>5665.52</v>
      </c>
      <c r="Q11" s="49"/>
      <c r="R11" s="49"/>
    </row>
    <row r="12" spans="1:18" ht="37.5" customHeight="1" x14ac:dyDescent="0.2">
      <c r="A12" s="42" t="s">
        <v>154</v>
      </c>
      <c r="B12" s="49"/>
      <c r="C12" s="49"/>
      <c r="D12" s="49"/>
      <c r="E12" s="49"/>
      <c r="F12" s="49"/>
      <c r="G12" s="49"/>
      <c r="H12" s="49"/>
      <c r="I12" s="49"/>
      <c r="J12" s="49"/>
      <c r="K12" s="49">
        <f t="shared" si="1"/>
        <v>0</v>
      </c>
      <c r="L12" s="49"/>
      <c r="M12" s="49"/>
      <c r="N12" s="49"/>
      <c r="O12" s="49">
        <f t="shared" ref="O12:O25" si="2">K12*12+L12+M12+N12</f>
        <v>0</v>
      </c>
      <c r="P12" s="49">
        <f t="shared" ref="P12:P24" si="3">O12*30.2%</f>
        <v>0</v>
      </c>
      <c r="Q12" s="49"/>
      <c r="R12" s="49"/>
    </row>
    <row r="13" spans="1:18" x14ac:dyDescent="0.2">
      <c r="A13" s="41" t="s">
        <v>155</v>
      </c>
      <c r="B13" s="49">
        <f t="shared" ref="B13:J13" si="4">B14+B15</f>
        <v>0</v>
      </c>
      <c r="C13" s="49">
        <f t="shared" si="4"/>
        <v>0</v>
      </c>
      <c r="D13" s="49">
        <f t="shared" si="4"/>
        <v>0</v>
      </c>
      <c r="E13" s="49">
        <f t="shared" si="4"/>
        <v>0</v>
      </c>
      <c r="F13" s="49">
        <f t="shared" si="4"/>
        <v>0</v>
      </c>
      <c r="G13" s="49">
        <f t="shared" si="4"/>
        <v>0</v>
      </c>
      <c r="H13" s="49">
        <f t="shared" si="4"/>
        <v>0</v>
      </c>
      <c r="I13" s="49">
        <f t="shared" si="4"/>
        <v>0</v>
      </c>
      <c r="J13" s="49">
        <f t="shared" si="4"/>
        <v>0</v>
      </c>
      <c r="K13" s="49">
        <f t="shared" si="1"/>
        <v>0</v>
      </c>
      <c r="L13" s="49">
        <f>L14+L15</f>
        <v>0</v>
      </c>
      <c r="M13" s="49">
        <f>M14+M15</f>
        <v>0</v>
      </c>
      <c r="N13" s="49">
        <f>N14+N15</f>
        <v>0</v>
      </c>
      <c r="O13" s="49">
        <f t="shared" si="2"/>
        <v>0</v>
      </c>
      <c r="P13" s="49">
        <f t="shared" si="3"/>
        <v>0</v>
      </c>
      <c r="Q13" s="49">
        <f>21820*R13%</f>
        <v>39276</v>
      </c>
      <c r="R13" s="49">
        <v>180</v>
      </c>
    </row>
    <row r="14" spans="1:18" ht="36.75" customHeight="1" x14ac:dyDescent="0.2">
      <c r="A14" s="42" t="s">
        <v>153</v>
      </c>
      <c r="B14" s="49"/>
      <c r="C14" s="49"/>
      <c r="D14" s="49"/>
      <c r="E14" s="49"/>
      <c r="F14" s="49"/>
      <c r="G14" s="49"/>
      <c r="H14" s="49"/>
      <c r="I14" s="49"/>
      <c r="J14" s="49"/>
      <c r="K14" s="49">
        <f t="shared" si="1"/>
        <v>0</v>
      </c>
      <c r="L14" s="49"/>
      <c r="M14" s="49"/>
      <c r="N14" s="49"/>
      <c r="O14" s="49">
        <f t="shared" si="2"/>
        <v>0</v>
      </c>
      <c r="P14" s="49">
        <f t="shared" si="3"/>
        <v>0</v>
      </c>
      <c r="Q14" s="49"/>
      <c r="R14" s="49"/>
    </row>
    <row r="15" spans="1:18" ht="39" customHeight="1" x14ac:dyDescent="0.2">
      <c r="A15" s="42" t="s">
        <v>154</v>
      </c>
      <c r="B15" s="49"/>
      <c r="C15" s="49"/>
      <c r="D15" s="49"/>
      <c r="E15" s="49"/>
      <c r="F15" s="49"/>
      <c r="G15" s="49"/>
      <c r="H15" s="49"/>
      <c r="I15" s="49"/>
      <c r="J15" s="49"/>
      <c r="K15" s="49">
        <f t="shared" si="1"/>
        <v>0</v>
      </c>
      <c r="L15" s="49"/>
      <c r="M15" s="49"/>
      <c r="N15" s="49"/>
      <c r="O15" s="49">
        <f t="shared" si="2"/>
        <v>0</v>
      </c>
      <c r="P15" s="49">
        <f t="shared" si="3"/>
        <v>0</v>
      </c>
      <c r="Q15" s="49"/>
      <c r="R15" s="49"/>
    </row>
    <row r="16" spans="1:18" ht="30" customHeight="1" x14ac:dyDescent="0.2">
      <c r="A16" s="41" t="s">
        <v>156</v>
      </c>
      <c r="B16" s="49">
        <f t="shared" ref="B16:J16" si="5">B17+B18</f>
        <v>0</v>
      </c>
      <c r="C16" s="49">
        <f t="shared" si="5"/>
        <v>0</v>
      </c>
      <c r="D16" s="49">
        <f t="shared" si="5"/>
        <v>0</v>
      </c>
      <c r="E16" s="49">
        <f t="shared" si="5"/>
        <v>0</v>
      </c>
      <c r="F16" s="49">
        <f t="shared" si="5"/>
        <v>0</v>
      </c>
      <c r="G16" s="49">
        <f t="shared" si="5"/>
        <v>0</v>
      </c>
      <c r="H16" s="49">
        <f t="shared" si="5"/>
        <v>0</v>
      </c>
      <c r="I16" s="49">
        <f t="shared" si="5"/>
        <v>0</v>
      </c>
      <c r="J16" s="49">
        <f t="shared" si="5"/>
        <v>0</v>
      </c>
      <c r="K16" s="49">
        <f t="shared" si="1"/>
        <v>0</v>
      </c>
      <c r="L16" s="49">
        <f>L17+L18</f>
        <v>0</v>
      </c>
      <c r="M16" s="49">
        <f>M17+M18</f>
        <v>0</v>
      </c>
      <c r="N16" s="49">
        <f>N17+N18</f>
        <v>0</v>
      </c>
      <c r="O16" s="49">
        <f t="shared" si="2"/>
        <v>0</v>
      </c>
      <c r="P16" s="49">
        <f t="shared" si="3"/>
        <v>0</v>
      </c>
      <c r="Q16" s="49">
        <f>21820*R16%</f>
        <v>19638</v>
      </c>
      <c r="R16" s="49">
        <v>90</v>
      </c>
    </row>
    <row r="17" spans="1:18" ht="38.25" x14ac:dyDescent="0.2">
      <c r="A17" s="42" t="s">
        <v>153</v>
      </c>
      <c r="B17" s="49"/>
      <c r="C17" s="49"/>
      <c r="D17" s="49"/>
      <c r="E17" s="49"/>
      <c r="F17" s="49"/>
      <c r="G17" s="49"/>
      <c r="H17" s="49"/>
      <c r="I17" s="49"/>
      <c r="J17" s="49"/>
      <c r="K17" s="49">
        <f t="shared" si="1"/>
        <v>0</v>
      </c>
      <c r="L17" s="49"/>
      <c r="M17" s="49"/>
      <c r="N17" s="49"/>
      <c r="O17" s="49">
        <f t="shared" si="2"/>
        <v>0</v>
      </c>
      <c r="P17" s="49">
        <f t="shared" si="3"/>
        <v>0</v>
      </c>
      <c r="Q17" s="49"/>
      <c r="R17" s="49"/>
    </row>
    <row r="18" spans="1:18" ht="38.25" x14ac:dyDescent="0.2">
      <c r="A18" s="42" t="s">
        <v>154</v>
      </c>
      <c r="B18" s="49"/>
      <c r="C18" s="49"/>
      <c r="D18" s="49"/>
      <c r="E18" s="49"/>
      <c r="F18" s="49"/>
      <c r="G18" s="49"/>
      <c r="H18" s="49"/>
      <c r="I18" s="49"/>
      <c r="J18" s="49"/>
      <c r="K18" s="49">
        <f t="shared" si="1"/>
        <v>0</v>
      </c>
      <c r="L18" s="49"/>
      <c r="M18" s="49"/>
      <c r="N18" s="49"/>
      <c r="O18" s="49">
        <f t="shared" si="2"/>
        <v>0</v>
      </c>
      <c r="P18" s="49">
        <f t="shared" si="3"/>
        <v>0</v>
      </c>
      <c r="Q18" s="49"/>
      <c r="R18" s="49"/>
    </row>
    <row r="19" spans="1:18" ht="25.5" x14ac:dyDescent="0.2">
      <c r="A19" s="41" t="s">
        <v>157</v>
      </c>
      <c r="B19" s="49">
        <f t="shared" ref="B19:J19" si="6">B20+B21</f>
        <v>0</v>
      </c>
      <c r="C19" s="49">
        <f t="shared" si="6"/>
        <v>0</v>
      </c>
      <c r="D19" s="49">
        <f t="shared" si="6"/>
        <v>0</v>
      </c>
      <c r="E19" s="49">
        <f t="shared" si="6"/>
        <v>0</v>
      </c>
      <c r="F19" s="49">
        <f t="shared" si="6"/>
        <v>0</v>
      </c>
      <c r="G19" s="49">
        <f t="shared" si="6"/>
        <v>0</v>
      </c>
      <c r="H19" s="49">
        <f t="shared" si="6"/>
        <v>0</v>
      </c>
      <c r="I19" s="49">
        <f t="shared" si="6"/>
        <v>0</v>
      </c>
      <c r="J19" s="49">
        <f t="shared" si="6"/>
        <v>0</v>
      </c>
      <c r="K19" s="49">
        <f t="shared" si="1"/>
        <v>0</v>
      </c>
      <c r="L19" s="49">
        <f>L20+L21</f>
        <v>0</v>
      </c>
      <c r="M19" s="49">
        <f>M20+M21</f>
        <v>0</v>
      </c>
      <c r="N19" s="49">
        <f>N20+N21</f>
        <v>0</v>
      </c>
      <c r="O19" s="49">
        <f t="shared" si="2"/>
        <v>0</v>
      </c>
      <c r="P19" s="49">
        <f t="shared" si="3"/>
        <v>0</v>
      </c>
      <c r="Q19" s="49">
        <f>21820*R19%</f>
        <v>17456</v>
      </c>
      <c r="R19" s="49">
        <v>80</v>
      </c>
    </row>
    <row r="20" spans="1:18" ht="38.25" x14ac:dyDescent="0.2">
      <c r="A20" s="42" t="s">
        <v>153</v>
      </c>
      <c r="B20" s="49"/>
      <c r="C20" s="49"/>
      <c r="D20" s="49"/>
      <c r="E20" s="49"/>
      <c r="F20" s="49"/>
      <c r="G20" s="49"/>
      <c r="H20" s="49"/>
      <c r="I20" s="49"/>
      <c r="J20" s="49"/>
      <c r="K20" s="49">
        <f t="shared" si="1"/>
        <v>0</v>
      </c>
      <c r="L20" s="49"/>
      <c r="M20" s="49"/>
      <c r="N20" s="49"/>
      <c r="O20" s="49">
        <f t="shared" si="2"/>
        <v>0</v>
      </c>
      <c r="P20" s="49">
        <f t="shared" si="3"/>
        <v>0</v>
      </c>
      <c r="Q20" s="49"/>
      <c r="R20" s="49"/>
    </row>
    <row r="21" spans="1:18" ht="38.25" x14ac:dyDescent="0.2">
      <c r="A21" s="42" t="s">
        <v>154</v>
      </c>
      <c r="B21" s="49"/>
      <c r="C21" s="49"/>
      <c r="D21" s="49"/>
      <c r="E21" s="49"/>
      <c r="F21" s="49"/>
      <c r="G21" s="49"/>
      <c r="H21" s="49"/>
      <c r="I21" s="49"/>
      <c r="J21" s="49"/>
      <c r="K21" s="49">
        <f t="shared" si="1"/>
        <v>0</v>
      </c>
      <c r="L21" s="49"/>
      <c r="M21" s="49"/>
      <c r="N21" s="49"/>
      <c r="O21" s="49">
        <f t="shared" si="2"/>
        <v>0</v>
      </c>
      <c r="P21" s="49">
        <f t="shared" si="3"/>
        <v>0</v>
      </c>
      <c r="Q21" s="49"/>
      <c r="R21" s="49"/>
    </row>
    <row r="22" spans="1:18" ht="25.5" x14ac:dyDescent="0.2">
      <c r="A22" s="41" t="s">
        <v>158</v>
      </c>
      <c r="B22" s="49">
        <f t="shared" ref="B22:J22" si="7">B23+B24</f>
        <v>0</v>
      </c>
      <c r="C22" s="49">
        <f t="shared" si="7"/>
        <v>0</v>
      </c>
      <c r="D22" s="49">
        <f t="shared" si="7"/>
        <v>0</v>
      </c>
      <c r="E22" s="49">
        <f t="shared" si="7"/>
        <v>0</v>
      </c>
      <c r="F22" s="49">
        <f t="shared" si="7"/>
        <v>0</v>
      </c>
      <c r="G22" s="49">
        <f t="shared" si="7"/>
        <v>0</v>
      </c>
      <c r="H22" s="49">
        <f t="shared" si="7"/>
        <v>0</v>
      </c>
      <c r="I22" s="49">
        <f t="shared" si="7"/>
        <v>0</v>
      </c>
      <c r="J22" s="49">
        <f t="shared" si="7"/>
        <v>0</v>
      </c>
      <c r="K22" s="49">
        <f t="shared" si="1"/>
        <v>0</v>
      </c>
      <c r="L22" s="49">
        <f>L23+L24</f>
        <v>0</v>
      </c>
      <c r="M22" s="49">
        <f>M23+M24</f>
        <v>0</v>
      </c>
      <c r="N22" s="49">
        <f>N23+N24</f>
        <v>0</v>
      </c>
      <c r="O22" s="49">
        <f t="shared" si="2"/>
        <v>0</v>
      </c>
      <c r="P22" s="49">
        <f t="shared" si="3"/>
        <v>0</v>
      </c>
      <c r="Q22" s="49">
        <f>21820*R22%</f>
        <v>27253.180000000004</v>
      </c>
      <c r="R22" s="49">
        <v>124.9</v>
      </c>
    </row>
    <row r="23" spans="1:18" ht="38.25" x14ac:dyDescent="0.2">
      <c r="A23" s="42" t="s">
        <v>153</v>
      </c>
      <c r="B23" s="49"/>
      <c r="C23" s="49"/>
      <c r="D23" s="49"/>
      <c r="E23" s="49"/>
      <c r="F23" s="49"/>
      <c r="G23" s="49"/>
      <c r="H23" s="49"/>
      <c r="I23" s="49"/>
      <c r="J23" s="49"/>
      <c r="K23" s="49">
        <f t="shared" si="1"/>
        <v>0</v>
      </c>
      <c r="L23" s="49"/>
      <c r="M23" s="49"/>
      <c r="N23" s="49"/>
      <c r="O23" s="49">
        <f t="shared" si="2"/>
        <v>0</v>
      </c>
      <c r="P23" s="49">
        <f t="shared" si="3"/>
        <v>0</v>
      </c>
      <c r="Q23" s="49"/>
      <c r="R23" s="49"/>
    </row>
    <row r="24" spans="1:18" ht="38.25" x14ac:dyDescent="0.2">
      <c r="A24" s="42" t="s">
        <v>154</v>
      </c>
      <c r="B24" s="49"/>
      <c r="C24" s="49"/>
      <c r="D24" s="49"/>
      <c r="E24" s="49"/>
      <c r="F24" s="49"/>
      <c r="G24" s="49"/>
      <c r="H24" s="49"/>
      <c r="I24" s="49"/>
      <c r="J24" s="49"/>
      <c r="K24" s="49">
        <f t="shared" si="1"/>
        <v>0</v>
      </c>
      <c r="L24" s="49"/>
      <c r="M24" s="49"/>
      <c r="N24" s="49"/>
      <c r="O24" s="49">
        <f t="shared" si="2"/>
        <v>0</v>
      </c>
      <c r="P24" s="49">
        <f t="shared" si="3"/>
        <v>0</v>
      </c>
      <c r="Q24" s="49"/>
      <c r="R24" s="49"/>
    </row>
    <row r="25" spans="1:18" ht="25.5" x14ac:dyDescent="0.2">
      <c r="A25" s="41" t="s">
        <v>159</v>
      </c>
      <c r="B25" s="49">
        <f t="shared" ref="B25:J25" si="8">B26+B27</f>
        <v>0</v>
      </c>
      <c r="C25" s="49">
        <f t="shared" si="8"/>
        <v>0</v>
      </c>
      <c r="D25" s="49">
        <f t="shared" si="8"/>
        <v>0</v>
      </c>
      <c r="E25" s="49">
        <f t="shared" si="8"/>
        <v>0</v>
      </c>
      <c r="F25" s="49">
        <f t="shared" si="8"/>
        <v>0</v>
      </c>
      <c r="G25" s="49">
        <f t="shared" si="8"/>
        <v>0</v>
      </c>
      <c r="H25" s="49">
        <f t="shared" si="8"/>
        <v>0</v>
      </c>
      <c r="I25" s="49">
        <f t="shared" si="8"/>
        <v>0</v>
      </c>
      <c r="J25" s="49">
        <f t="shared" si="8"/>
        <v>0</v>
      </c>
      <c r="K25" s="49">
        <f t="shared" si="1"/>
        <v>0</v>
      </c>
      <c r="L25" s="49">
        <f>L26+L27</f>
        <v>0</v>
      </c>
      <c r="M25" s="49">
        <f>M26+M27</f>
        <v>0</v>
      </c>
      <c r="N25" s="49">
        <f>N26+N27</f>
        <v>0</v>
      </c>
      <c r="O25" s="49">
        <f t="shared" si="2"/>
        <v>0</v>
      </c>
      <c r="P25" s="49">
        <f>P26+P27</f>
        <v>0</v>
      </c>
      <c r="Q25" s="49"/>
      <c r="R25" s="49"/>
    </row>
    <row r="26" spans="1:18" ht="38.25" x14ac:dyDescent="0.2">
      <c r="A26" s="43" t="s">
        <v>160</v>
      </c>
      <c r="B26" s="49"/>
      <c r="C26" s="49"/>
      <c r="D26" s="49"/>
      <c r="E26" s="49"/>
      <c r="F26" s="49"/>
      <c r="G26" s="49"/>
      <c r="H26" s="49"/>
      <c r="I26" s="49"/>
      <c r="J26" s="49"/>
      <c r="K26" s="49"/>
      <c r="L26" s="49"/>
      <c r="M26" s="49"/>
      <c r="N26" s="49"/>
      <c r="O26" s="49"/>
      <c r="P26" s="49"/>
      <c r="Q26" s="49"/>
      <c r="R26" s="79"/>
    </row>
    <row r="27" spans="1:18" ht="38.25" x14ac:dyDescent="0.2">
      <c r="A27" s="43" t="s">
        <v>161</v>
      </c>
      <c r="B27" s="49"/>
      <c r="C27" s="49"/>
      <c r="D27" s="49"/>
      <c r="E27" s="49"/>
      <c r="F27" s="49"/>
      <c r="G27" s="49"/>
      <c r="H27" s="49"/>
      <c r="I27" s="49"/>
      <c r="J27" s="49"/>
      <c r="K27" s="49"/>
      <c r="L27" s="49"/>
      <c r="M27" s="49"/>
      <c r="N27" s="49"/>
      <c r="O27" s="49"/>
      <c r="P27" s="49"/>
      <c r="Q27" s="49"/>
      <c r="R27" s="79"/>
    </row>
    <row r="28" spans="1:18" x14ac:dyDescent="0.2">
      <c r="A28" s="42" t="s">
        <v>162</v>
      </c>
      <c r="B28" s="49">
        <f t="shared" ref="B28:J28" si="9">B10+B13+B16+B19+B22+B25</f>
        <v>23</v>
      </c>
      <c r="C28" s="49">
        <f t="shared" si="9"/>
        <v>23</v>
      </c>
      <c r="D28" s="49">
        <f t="shared" si="9"/>
        <v>0</v>
      </c>
      <c r="E28" s="49">
        <f t="shared" si="9"/>
        <v>0</v>
      </c>
      <c r="F28" s="49">
        <f t="shared" si="9"/>
        <v>0</v>
      </c>
      <c r="G28" s="49">
        <f t="shared" si="9"/>
        <v>0</v>
      </c>
      <c r="H28" s="49">
        <f t="shared" si="9"/>
        <v>0</v>
      </c>
      <c r="I28" s="49">
        <f t="shared" si="9"/>
        <v>0</v>
      </c>
      <c r="J28" s="49">
        <f t="shared" si="9"/>
        <v>0</v>
      </c>
      <c r="K28" s="49">
        <f t="shared" si="1"/>
        <v>0</v>
      </c>
      <c r="L28" s="49">
        <f>L10+L13+L16+L19+L22+L25</f>
        <v>0</v>
      </c>
      <c r="M28" s="49">
        <f>M10+M13+M16+M19+M22+M25</f>
        <v>0</v>
      </c>
      <c r="N28" s="49">
        <f>N10+N13+N16+N19+N22+N25</f>
        <v>0</v>
      </c>
      <c r="O28" s="49">
        <v>18760</v>
      </c>
      <c r="P28" s="49">
        <f>P10+P25</f>
        <v>5665.52</v>
      </c>
      <c r="Q28" s="49"/>
      <c r="R28" s="79"/>
    </row>
    <row r="29" spans="1:18" ht="15.75" x14ac:dyDescent="0.25">
      <c r="A29" s="44" t="s">
        <v>163</v>
      </c>
      <c r="B29" s="45"/>
      <c r="C29" s="45"/>
      <c r="D29" s="45"/>
      <c r="E29" s="45"/>
      <c r="F29" s="45"/>
      <c r="G29" s="45"/>
      <c r="H29" s="45"/>
      <c r="I29" s="45"/>
      <c r="J29" s="45"/>
      <c r="K29" s="45"/>
      <c r="L29" s="45"/>
      <c r="M29" s="45"/>
      <c r="N29" s="45"/>
      <c r="O29" s="45"/>
      <c r="P29" s="45"/>
      <c r="Q29" s="46"/>
      <c r="R29" s="46"/>
    </row>
    <row r="31" spans="1:18" x14ac:dyDescent="0.2">
      <c r="A31" s="85"/>
      <c r="B31" s="85"/>
      <c r="C31" s="85"/>
      <c r="D31" s="85"/>
      <c r="E31" s="85"/>
      <c r="F31" s="85"/>
      <c r="G31" s="85"/>
      <c r="H31" s="85"/>
      <c r="I31" s="85"/>
      <c r="J31" s="85"/>
      <c r="K31" s="85"/>
      <c r="L31" s="85"/>
      <c r="M31" s="85"/>
      <c r="N31" s="85"/>
      <c r="O31" s="85"/>
      <c r="P31" s="85"/>
      <c r="Q31" s="85"/>
      <c r="R31" s="85"/>
    </row>
  </sheetData>
  <mergeCells count="9">
    <mergeCell ref="A8:R8"/>
    <mergeCell ref="A31:R31"/>
    <mergeCell ref="A5:R5"/>
    <mergeCell ref="M1:R1"/>
    <mergeCell ref="M2:R2"/>
    <mergeCell ref="M3:R3"/>
    <mergeCell ref="A4:R4"/>
    <mergeCell ref="A7:R7"/>
    <mergeCell ref="A6:R6"/>
  </mergeCells>
  <phoneticPr fontId="5" type="noConversion"/>
  <pageMargins left="0.70866141732283472" right="0.70866141732283472" top="0.74803149606299213" bottom="0.74803149606299213" header="0.31496062992125984" footer="0.31496062992125984"/>
  <pageSetup paperSize="9" scale="73" fitToHeight="0" orientation="landscape"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5"/>
  <sheetViews>
    <sheetView topLeftCell="A154" workbookViewId="0">
      <selection activeCell="K135" sqref="K135"/>
    </sheetView>
  </sheetViews>
  <sheetFormatPr defaultRowHeight="12.75" x14ac:dyDescent="0.2"/>
  <cols>
    <col min="1" max="2" width="9.140625" style="9"/>
    <col min="3" max="3" width="18.85546875" style="9" customWidth="1"/>
    <col min="4" max="4" width="14.5703125" style="9" customWidth="1"/>
    <col min="5" max="5" width="14.42578125" style="9" customWidth="1"/>
    <col min="6" max="6" width="13" style="9" customWidth="1"/>
    <col min="7" max="7" width="17" style="9" customWidth="1"/>
    <col min="8" max="16384" width="9.140625" style="9"/>
  </cols>
  <sheetData>
    <row r="1" spans="1:11" ht="31.5" customHeight="1" x14ac:dyDescent="0.2">
      <c r="A1" s="61"/>
      <c r="B1" s="187" t="s">
        <v>168</v>
      </c>
      <c r="C1" s="187"/>
      <c r="D1" s="187"/>
      <c r="E1" s="187"/>
      <c r="F1" s="187"/>
      <c r="G1" s="187"/>
      <c r="H1" s="61"/>
      <c r="I1" s="61"/>
      <c r="J1" s="61"/>
      <c r="K1" s="61"/>
    </row>
    <row r="2" spans="1:11" x14ac:dyDescent="0.2">
      <c r="A2" s="61"/>
      <c r="B2" s="61"/>
      <c r="C2" s="61"/>
      <c r="D2" s="61"/>
      <c r="E2" s="61"/>
      <c r="F2" s="61"/>
      <c r="G2" s="61"/>
      <c r="H2" s="61"/>
      <c r="I2" s="61"/>
      <c r="J2" s="61"/>
      <c r="K2" s="61"/>
    </row>
    <row r="3" spans="1:11" ht="63.75" x14ac:dyDescent="0.2">
      <c r="A3" s="61"/>
      <c r="B3" s="62" t="s">
        <v>169</v>
      </c>
      <c r="C3" s="62" t="s">
        <v>170</v>
      </c>
      <c r="D3" s="62" t="s">
        <v>171</v>
      </c>
      <c r="E3" s="62" t="s">
        <v>172</v>
      </c>
      <c r="F3" s="62" t="s">
        <v>173</v>
      </c>
      <c r="G3" s="62" t="s">
        <v>174</v>
      </c>
      <c r="H3" s="61"/>
      <c r="I3" s="61"/>
      <c r="J3" s="61"/>
      <c r="K3" s="61"/>
    </row>
    <row r="4" spans="1:11" x14ac:dyDescent="0.2">
      <c r="A4" s="61"/>
      <c r="B4" s="63">
        <v>1</v>
      </c>
      <c r="C4" s="63">
        <v>2</v>
      </c>
      <c r="D4" s="63">
        <v>3</v>
      </c>
      <c r="E4" s="63">
        <v>4</v>
      </c>
      <c r="F4" s="63">
        <v>5</v>
      </c>
      <c r="G4" s="63">
        <v>6</v>
      </c>
      <c r="H4" s="61"/>
      <c r="I4" s="61"/>
      <c r="J4" s="61"/>
      <c r="K4" s="61"/>
    </row>
    <row r="5" spans="1:11" x14ac:dyDescent="0.2">
      <c r="A5" s="61"/>
      <c r="B5" s="60"/>
      <c r="C5" s="60" t="s">
        <v>290</v>
      </c>
      <c r="D5" s="60">
        <v>100</v>
      </c>
      <c r="E5" s="60">
        <v>1</v>
      </c>
      <c r="F5" s="60">
        <v>10</v>
      </c>
      <c r="G5" s="60">
        <f>D5*E5*F5</f>
        <v>1000</v>
      </c>
      <c r="H5" s="61"/>
      <c r="I5" s="61"/>
      <c r="J5" s="61"/>
      <c r="K5" s="61"/>
    </row>
    <row r="6" spans="1:11" x14ac:dyDescent="0.2">
      <c r="A6" s="61"/>
      <c r="B6" s="60"/>
      <c r="C6" s="60"/>
      <c r="D6" s="60"/>
      <c r="E6" s="60"/>
      <c r="F6" s="60"/>
      <c r="G6" s="60"/>
      <c r="H6" s="61"/>
      <c r="I6" s="61"/>
      <c r="J6" s="61"/>
      <c r="K6" s="61"/>
    </row>
    <row r="7" spans="1:11" x14ac:dyDescent="0.2">
      <c r="A7" s="61"/>
      <c r="B7" s="60"/>
      <c r="C7" s="60" t="s">
        <v>180</v>
      </c>
      <c r="D7" s="64" t="s">
        <v>175</v>
      </c>
      <c r="E7" s="64" t="s">
        <v>175</v>
      </c>
      <c r="F7" s="64" t="s">
        <v>175</v>
      </c>
      <c r="G7" s="60">
        <f>SUM(G5:G6)</f>
        <v>1000</v>
      </c>
      <c r="H7" s="61"/>
      <c r="I7" s="61"/>
      <c r="J7" s="61"/>
      <c r="K7" s="61"/>
    </row>
    <row r="8" spans="1:11" x14ac:dyDescent="0.2">
      <c r="A8" s="61"/>
      <c r="B8" s="61"/>
      <c r="C8" s="61"/>
      <c r="D8" s="61"/>
      <c r="E8" s="61"/>
      <c r="F8" s="61"/>
      <c r="G8" s="61"/>
      <c r="H8" s="61"/>
      <c r="I8" s="61"/>
      <c r="J8" s="61"/>
      <c r="K8" s="61"/>
    </row>
    <row r="9" spans="1:11" ht="15.75" x14ac:dyDescent="0.25">
      <c r="A9" s="61"/>
      <c r="B9" s="188" t="s">
        <v>176</v>
      </c>
      <c r="C9" s="188"/>
      <c r="D9" s="188"/>
      <c r="E9" s="188"/>
      <c r="F9" s="188"/>
      <c r="G9" s="188"/>
      <c r="H9" s="61"/>
      <c r="I9" s="61"/>
      <c r="J9" s="61"/>
      <c r="K9" s="61"/>
    </row>
    <row r="10" spans="1:11" x14ac:dyDescent="0.2">
      <c r="A10" s="61"/>
      <c r="B10" s="61"/>
      <c r="C10" s="61"/>
      <c r="D10" s="61"/>
      <c r="E10" s="61"/>
      <c r="F10" s="61"/>
      <c r="G10" s="61"/>
      <c r="H10" s="61"/>
      <c r="I10" s="61"/>
      <c r="J10" s="61"/>
      <c r="K10" s="61"/>
    </row>
    <row r="11" spans="1:11" ht="51" x14ac:dyDescent="0.2">
      <c r="A11" s="61"/>
      <c r="B11" s="62" t="s">
        <v>169</v>
      </c>
      <c r="C11" s="62" t="s">
        <v>170</v>
      </c>
      <c r="D11" s="65" t="s">
        <v>177</v>
      </c>
      <c r="E11" s="65" t="s">
        <v>178</v>
      </c>
      <c r="F11" s="65" t="s">
        <v>179</v>
      </c>
      <c r="G11" s="62" t="s">
        <v>174</v>
      </c>
      <c r="H11" s="61"/>
      <c r="I11" s="61"/>
      <c r="J11" s="61"/>
      <c r="K11" s="61"/>
    </row>
    <row r="12" spans="1:11" x14ac:dyDescent="0.2">
      <c r="A12" s="61"/>
      <c r="B12" s="63">
        <v>1</v>
      </c>
      <c r="C12" s="63">
        <v>2</v>
      </c>
      <c r="D12" s="63">
        <v>3</v>
      </c>
      <c r="E12" s="63">
        <v>4</v>
      </c>
      <c r="F12" s="63">
        <v>5</v>
      </c>
      <c r="G12" s="63">
        <v>6</v>
      </c>
      <c r="H12" s="61"/>
      <c r="I12" s="61"/>
      <c r="J12" s="61"/>
      <c r="K12" s="61"/>
    </row>
    <row r="13" spans="1:11" x14ac:dyDescent="0.2">
      <c r="A13" s="61"/>
      <c r="B13" s="60"/>
      <c r="C13" s="60"/>
      <c r="D13" s="60"/>
      <c r="E13" s="60"/>
      <c r="F13" s="60"/>
      <c r="G13" s="60"/>
      <c r="H13" s="61"/>
      <c r="I13" s="61"/>
      <c r="J13" s="61"/>
      <c r="K13" s="61"/>
    </row>
    <row r="14" spans="1:11" x14ac:dyDescent="0.2">
      <c r="A14" s="61"/>
      <c r="B14" s="60"/>
      <c r="C14" s="60"/>
      <c r="D14" s="60"/>
      <c r="E14" s="60"/>
      <c r="F14" s="60"/>
      <c r="G14" s="60"/>
      <c r="H14" s="61"/>
      <c r="I14" s="61"/>
      <c r="J14" s="61"/>
      <c r="K14" s="61"/>
    </row>
    <row r="15" spans="1:11" x14ac:dyDescent="0.2">
      <c r="A15" s="61"/>
      <c r="B15" s="60"/>
      <c r="C15" s="60" t="s">
        <v>180</v>
      </c>
      <c r="D15" s="64" t="s">
        <v>175</v>
      </c>
      <c r="E15" s="64" t="s">
        <v>175</v>
      </c>
      <c r="F15" s="64" t="s">
        <v>175</v>
      </c>
      <c r="G15" s="60"/>
      <c r="H15" s="61"/>
      <c r="I15" s="61"/>
      <c r="J15" s="61"/>
      <c r="K15" s="61"/>
    </row>
    <row r="16" spans="1:11" x14ac:dyDescent="0.2">
      <c r="A16" s="61"/>
      <c r="B16" s="61"/>
      <c r="C16" s="61"/>
      <c r="D16" s="61"/>
      <c r="E16" s="61"/>
      <c r="F16" s="61"/>
      <c r="G16" s="61"/>
      <c r="H16" s="61"/>
      <c r="I16" s="61"/>
      <c r="J16" s="61"/>
      <c r="K16" s="61"/>
    </row>
    <row r="17" spans="1:11" x14ac:dyDescent="0.2">
      <c r="A17" s="61"/>
      <c r="B17" s="61"/>
      <c r="C17" s="61"/>
      <c r="D17" s="61"/>
      <c r="E17" s="61"/>
      <c r="F17" s="61"/>
      <c r="G17" s="61"/>
      <c r="H17" s="61"/>
      <c r="I17" s="61"/>
      <c r="J17" s="61"/>
      <c r="K17" s="61"/>
    </row>
    <row r="18" spans="1:11" ht="60" customHeight="1" x14ac:dyDescent="0.25">
      <c r="A18" s="61"/>
      <c r="B18" s="189" t="s">
        <v>181</v>
      </c>
      <c r="C18" s="189"/>
      <c r="D18" s="189"/>
      <c r="E18" s="189"/>
      <c r="F18" s="189"/>
      <c r="G18" s="189"/>
      <c r="H18" s="61"/>
      <c r="I18" s="61"/>
      <c r="J18" s="61"/>
      <c r="K18" s="61"/>
    </row>
    <row r="19" spans="1:11" x14ac:dyDescent="0.2">
      <c r="A19" s="61"/>
      <c r="B19" s="61"/>
      <c r="C19" s="61"/>
      <c r="D19" s="61"/>
      <c r="E19" s="61"/>
      <c r="F19" s="61"/>
      <c r="G19" s="61"/>
      <c r="H19" s="61"/>
      <c r="I19" s="61"/>
      <c r="J19" s="61"/>
      <c r="K19" s="61"/>
    </row>
    <row r="20" spans="1:11" ht="63.75" x14ac:dyDescent="0.2">
      <c r="A20" s="61"/>
      <c r="B20" s="62" t="s">
        <v>169</v>
      </c>
      <c r="C20" s="179" t="s">
        <v>182</v>
      </c>
      <c r="D20" s="190"/>
      <c r="E20" s="180"/>
      <c r="F20" s="62" t="s">
        <v>183</v>
      </c>
      <c r="G20" s="62" t="s">
        <v>184</v>
      </c>
      <c r="H20" s="61"/>
      <c r="I20" s="61"/>
      <c r="J20" s="61"/>
      <c r="K20" s="61"/>
    </row>
    <row r="21" spans="1:11" x14ac:dyDescent="0.2">
      <c r="A21" s="61"/>
      <c r="B21" s="66">
        <v>1</v>
      </c>
      <c r="C21" s="191">
        <v>2</v>
      </c>
      <c r="D21" s="192"/>
      <c r="E21" s="193"/>
      <c r="F21" s="64">
        <v>3</v>
      </c>
      <c r="G21" s="64">
        <v>4</v>
      </c>
      <c r="H21" s="61"/>
      <c r="I21" s="61"/>
      <c r="J21" s="61"/>
      <c r="K21" s="61"/>
    </row>
    <row r="22" spans="1:11" ht="22.5" customHeight="1" x14ac:dyDescent="0.2">
      <c r="A22" s="61"/>
      <c r="B22" s="62">
        <v>1</v>
      </c>
      <c r="C22" s="184" t="s">
        <v>186</v>
      </c>
      <c r="D22" s="185"/>
      <c r="E22" s="186"/>
      <c r="F22" s="63" t="s">
        <v>175</v>
      </c>
      <c r="G22" s="63">
        <f>G23+G24+G25+G26+G27+G28+G29+G30+G31+G32</f>
        <v>5665.52</v>
      </c>
      <c r="H22" s="61"/>
      <c r="I22" s="61"/>
      <c r="J22" s="61"/>
      <c r="K22" s="61"/>
    </row>
    <row r="23" spans="1:11" x14ac:dyDescent="0.2">
      <c r="A23" s="61"/>
      <c r="B23" s="62" t="s">
        <v>185</v>
      </c>
      <c r="C23" s="184" t="s">
        <v>187</v>
      </c>
      <c r="D23" s="185"/>
      <c r="E23" s="186"/>
      <c r="F23" s="63">
        <v>18760</v>
      </c>
      <c r="G23" s="63">
        <f>F23*22%</f>
        <v>4127.2</v>
      </c>
      <c r="H23" s="61"/>
      <c r="I23" s="61"/>
      <c r="J23" s="61"/>
      <c r="K23" s="61"/>
    </row>
    <row r="24" spans="1:11" x14ac:dyDescent="0.2">
      <c r="A24" s="61"/>
      <c r="B24" s="62" t="s">
        <v>189</v>
      </c>
      <c r="C24" s="184" t="s">
        <v>188</v>
      </c>
      <c r="D24" s="185"/>
      <c r="E24" s="186"/>
      <c r="F24" s="63"/>
      <c r="G24" s="63"/>
      <c r="H24" s="61"/>
      <c r="I24" s="61"/>
      <c r="J24" s="61"/>
      <c r="K24" s="61"/>
    </row>
    <row r="25" spans="1:11" x14ac:dyDescent="0.2">
      <c r="A25" s="61"/>
      <c r="B25" s="62" t="s">
        <v>190</v>
      </c>
      <c r="C25" s="184" t="s">
        <v>191</v>
      </c>
      <c r="D25" s="185"/>
      <c r="E25" s="186"/>
      <c r="F25" s="63"/>
      <c r="G25" s="63"/>
      <c r="H25" s="61"/>
      <c r="I25" s="61"/>
      <c r="J25" s="61"/>
      <c r="K25" s="61"/>
    </row>
    <row r="26" spans="1:11" ht="26.25" customHeight="1" x14ac:dyDescent="0.2">
      <c r="A26" s="61"/>
      <c r="B26" s="62">
        <v>2</v>
      </c>
      <c r="C26" s="184" t="s">
        <v>192</v>
      </c>
      <c r="D26" s="185"/>
      <c r="E26" s="186"/>
      <c r="F26" s="63" t="s">
        <v>175</v>
      </c>
      <c r="G26" s="63"/>
      <c r="H26" s="61"/>
      <c r="I26" s="61"/>
      <c r="J26" s="61"/>
      <c r="K26" s="61"/>
    </row>
    <row r="27" spans="1:11" ht="38.25" customHeight="1" x14ac:dyDescent="0.2">
      <c r="A27" s="61"/>
      <c r="B27" s="62" t="s">
        <v>193</v>
      </c>
      <c r="C27" s="184" t="s">
        <v>198</v>
      </c>
      <c r="D27" s="185"/>
      <c r="E27" s="186"/>
      <c r="F27" s="63">
        <v>18760</v>
      </c>
      <c r="G27" s="63">
        <f>F27*2.9%</f>
        <v>544.04</v>
      </c>
      <c r="H27" s="61"/>
      <c r="I27" s="61"/>
      <c r="J27" s="61"/>
      <c r="K27" s="61"/>
    </row>
    <row r="28" spans="1:11" ht="27.75" customHeight="1" x14ac:dyDescent="0.2">
      <c r="A28" s="61"/>
      <c r="B28" s="62" t="s">
        <v>194</v>
      </c>
      <c r="C28" s="184" t="s">
        <v>199</v>
      </c>
      <c r="D28" s="185"/>
      <c r="E28" s="186"/>
      <c r="F28" s="63"/>
      <c r="G28" s="63"/>
      <c r="H28" s="61"/>
      <c r="I28" s="61"/>
      <c r="J28" s="61"/>
      <c r="K28" s="61"/>
    </row>
    <row r="29" spans="1:11" ht="36.75" customHeight="1" x14ac:dyDescent="0.2">
      <c r="A29" s="61"/>
      <c r="B29" s="62" t="s">
        <v>195</v>
      </c>
      <c r="C29" s="184" t="s">
        <v>200</v>
      </c>
      <c r="D29" s="185"/>
      <c r="E29" s="186"/>
      <c r="F29" s="63">
        <v>18760</v>
      </c>
      <c r="G29" s="63">
        <f>F29*0.2%</f>
        <v>37.520000000000003</v>
      </c>
      <c r="H29" s="61"/>
      <c r="I29" s="61"/>
      <c r="J29" s="61"/>
      <c r="K29" s="61"/>
    </row>
    <row r="30" spans="1:11" ht="40.5" customHeight="1" x14ac:dyDescent="0.2">
      <c r="A30" s="61"/>
      <c r="B30" s="62" t="s">
        <v>196</v>
      </c>
      <c r="C30" s="184" t="s">
        <v>201</v>
      </c>
      <c r="D30" s="185"/>
      <c r="E30" s="186"/>
      <c r="F30" s="63"/>
      <c r="G30" s="63"/>
      <c r="H30" s="61"/>
      <c r="I30" s="61"/>
      <c r="J30" s="61"/>
      <c r="K30" s="61"/>
    </row>
    <row r="31" spans="1:11" ht="39" customHeight="1" x14ac:dyDescent="0.2">
      <c r="A31" s="61"/>
      <c r="B31" s="62" t="s">
        <v>197</v>
      </c>
      <c r="C31" s="184" t="s">
        <v>201</v>
      </c>
      <c r="D31" s="185"/>
      <c r="E31" s="186"/>
      <c r="F31" s="63"/>
      <c r="G31" s="63"/>
      <c r="H31" s="61"/>
      <c r="I31" s="61"/>
      <c r="J31" s="61"/>
      <c r="K31" s="61"/>
    </row>
    <row r="32" spans="1:11" ht="24.75" customHeight="1" x14ac:dyDescent="0.2">
      <c r="A32" s="61"/>
      <c r="B32" s="62">
        <v>3</v>
      </c>
      <c r="C32" s="184" t="s">
        <v>202</v>
      </c>
      <c r="D32" s="185"/>
      <c r="E32" s="186"/>
      <c r="F32" s="63">
        <v>18760</v>
      </c>
      <c r="G32" s="63">
        <f>F32*5.1%</f>
        <v>956.76</v>
      </c>
      <c r="H32" s="61"/>
      <c r="I32" s="61"/>
      <c r="J32" s="61"/>
      <c r="K32" s="61"/>
    </row>
    <row r="33" spans="1:11" x14ac:dyDescent="0.2">
      <c r="A33" s="61"/>
      <c r="B33" s="61"/>
      <c r="C33" s="61"/>
      <c r="D33" s="61"/>
      <c r="E33" s="61"/>
      <c r="F33" s="61"/>
      <c r="G33" s="61"/>
      <c r="H33" s="61"/>
      <c r="I33" s="61"/>
      <c r="J33" s="61"/>
      <c r="K33" s="61"/>
    </row>
    <row r="34" spans="1:11" ht="49.5" customHeight="1" x14ac:dyDescent="0.2">
      <c r="A34" s="61"/>
      <c r="B34" s="194" t="s">
        <v>203</v>
      </c>
      <c r="C34" s="194"/>
      <c r="D34" s="194"/>
      <c r="E34" s="194"/>
      <c r="F34" s="194"/>
      <c r="G34" s="194"/>
      <c r="H34" s="61"/>
      <c r="I34" s="61"/>
      <c r="J34" s="61"/>
      <c r="K34" s="61"/>
    </row>
    <row r="35" spans="1:11" x14ac:dyDescent="0.2">
      <c r="A35" s="61"/>
      <c r="B35" s="178" t="s">
        <v>204</v>
      </c>
      <c r="C35" s="178"/>
      <c r="D35" s="178"/>
      <c r="E35" s="178"/>
      <c r="F35" s="178"/>
      <c r="G35" s="178"/>
      <c r="H35" s="61"/>
      <c r="I35" s="61"/>
      <c r="J35" s="61"/>
      <c r="K35" s="61"/>
    </row>
    <row r="36" spans="1:11" x14ac:dyDescent="0.2">
      <c r="A36" s="61"/>
      <c r="B36" s="61"/>
      <c r="C36" s="61"/>
      <c r="D36" s="61"/>
      <c r="E36" s="61"/>
      <c r="F36" s="61"/>
      <c r="G36" s="61"/>
      <c r="H36" s="61"/>
      <c r="I36" s="61"/>
      <c r="J36" s="61"/>
      <c r="K36" s="61"/>
    </row>
    <row r="37" spans="1:11" x14ac:dyDescent="0.2">
      <c r="A37" s="61"/>
      <c r="B37" s="183" t="s">
        <v>303</v>
      </c>
      <c r="C37" s="183"/>
      <c r="D37" s="183"/>
      <c r="E37" s="183"/>
      <c r="F37" s="183"/>
      <c r="G37" s="183"/>
      <c r="H37" s="61"/>
      <c r="I37" s="61"/>
      <c r="J37" s="61"/>
      <c r="K37" s="61"/>
    </row>
    <row r="38" spans="1:11" x14ac:dyDescent="0.2">
      <c r="A38" s="61"/>
      <c r="B38" s="183" t="s">
        <v>291</v>
      </c>
      <c r="C38" s="183"/>
      <c r="D38" s="183"/>
      <c r="E38" s="183"/>
      <c r="F38" s="183"/>
      <c r="G38" s="183"/>
      <c r="H38" s="61"/>
      <c r="I38" s="61"/>
      <c r="J38" s="61"/>
      <c r="K38" s="61"/>
    </row>
    <row r="39" spans="1:11" x14ac:dyDescent="0.2">
      <c r="A39" s="61"/>
      <c r="B39" s="61"/>
      <c r="C39" s="61"/>
      <c r="D39" s="61"/>
      <c r="E39" s="61"/>
      <c r="F39" s="61"/>
      <c r="G39" s="61"/>
      <c r="H39" s="61"/>
      <c r="I39" s="61"/>
      <c r="J39" s="61"/>
      <c r="K39" s="61"/>
    </row>
    <row r="40" spans="1:11" ht="38.25" x14ac:dyDescent="0.2">
      <c r="A40" s="61"/>
      <c r="B40" s="62" t="s">
        <v>169</v>
      </c>
      <c r="C40" s="179" t="s">
        <v>18</v>
      </c>
      <c r="D40" s="180"/>
      <c r="E40" s="62" t="s">
        <v>207</v>
      </c>
      <c r="F40" s="62" t="s">
        <v>208</v>
      </c>
      <c r="G40" s="62" t="s">
        <v>209</v>
      </c>
      <c r="H40" s="61"/>
      <c r="I40" s="61"/>
      <c r="J40" s="61"/>
      <c r="K40" s="61"/>
    </row>
    <row r="41" spans="1:11" x14ac:dyDescent="0.2">
      <c r="A41" s="61"/>
      <c r="B41" s="64">
        <v>1</v>
      </c>
      <c r="C41" s="176">
        <v>2</v>
      </c>
      <c r="D41" s="177"/>
      <c r="E41" s="64">
        <v>3</v>
      </c>
      <c r="F41" s="64">
        <v>4</v>
      </c>
      <c r="G41" s="64">
        <v>5</v>
      </c>
      <c r="H41" s="61"/>
      <c r="I41" s="61"/>
      <c r="J41" s="61"/>
      <c r="K41" s="61"/>
    </row>
    <row r="42" spans="1:11" x14ac:dyDescent="0.2">
      <c r="A42" s="61"/>
      <c r="B42" s="60">
        <v>1</v>
      </c>
      <c r="C42" s="176" t="s">
        <v>292</v>
      </c>
      <c r="D42" s="177"/>
      <c r="E42" s="60">
        <v>1500</v>
      </c>
      <c r="F42" s="60">
        <v>20</v>
      </c>
      <c r="G42" s="60">
        <f>E42*F42</f>
        <v>30000</v>
      </c>
      <c r="H42" s="61"/>
      <c r="I42" s="61"/>
      <c r="J42" s="61"/>
      <c r="K42" s="61"/>
    </row>
    <row r="43" spans="1:11" x14ac:dyDescent="0.2">
      <c r="A43" s="61"/>
      <c r="B43" s="60"/>
      <c r="C43" s="176"/>
      <c r="D43" s="177"/>
      <c r="E43" s="60"/>
      <c r="F43" s="60"/>
      <c r="G43" s="60">
        <f>E43*F43</f>
        <v>0</v>
      </c>
      <c r="H43" s="61"/>
      <c r="I43" s="61"/>
      <c r="J43" s="61"/>
      <c r="K43" s="61"/>
    </row>
    <row r="44" spans="1:11" x14ac:dyDescent="0.2">
      <c r="A44" s="61"/>
      <c r="B44" s="60"/>
      <c r="C44" s="176" t="s">
        <v>180</v>
      </c>
      <c r="D44" s="177"/>
      <c r="E44" s="64" t="s">
        <v>175</v>
      </c>
      <c r="F44" s="64" t="s">
        <v>175</v>
      </c>
      <c r="G44" s="60">
        <f>SUM(G42:G43)</f>
        <v>30000</v>
      </c>
      <c r="H44" s="61"/>
      <c r="I44" s="61"/>
      <c r="J44" s="61"/>
      <c r="K44" s="61"/>
    </row>
    <row r="45" spans="1:11" x14ac:dyDescent="0.2">
      <c r="A45" s="61"/>
      <c r="B45" s="61"/>
      <c r="C45" s="61"/>
      <c r="D45" s="61"/>
      <c r="E45" s="61"/>
      <c r="F45" s="61"/>
      <c r="G45" s="61"/>
      <c r="H45" s="61"/>
      <c r="I45" s="61"/>
      <c r="J45" s="61"/>
      <c r="K45" s="61"/>
    </row>
    <row r="46" spans="1:11" x14ac:dyDescent="0.2">
      <c r="A46" s="61"/>
      <c r="B46" s="178" t="s">
        <v>210</v>
      </c>
      <c r="C46" s="178"/>
      <c r="D46" s="178"/>
      <c r="E46" s="178"/>
      <c r="F46" s="178"/>
      <c r="G46" s="178"/>
      <c r="H46" s="61"/>
      <c r="I46" s="61"/>
      <c r="J46" s="61"/>
      <c r="K46" s="61"/>
    </row>
    <row r="47" spans="1:11" x14ac:dyDescent="0.2">
      <c r="A47" s="61"/>
      <c r="B47" s="183" t="s">
        <v>304</v>
      </c>
      <c r="C47" s="183"/>
      <c r="D47" s="183"/>
      <c r="E47" s="183"/>
      <c r="F47" s="183"/>
      <c r="G47" s="183"/>
      <c r="H47" s="61"/>
      <c r="I47" s="61"/>
      <c r="J47" s="61"/>
      <c r="K47" s="61"/>
    </row>
    <row r="48" spans="1:11" x14ac:dyDescent="0.2">
      <c r="A48" s="61"/>
      <c r="B48" s="183" t="s">
        <v>305</v>
      </c>
      <c r="C48" s="183"/>
      <c r="D48" s="183"/>
      <c r="E48" s="183"/>
      <c r="F48" s="183"/>
      <c r="G48" s="183"/>
      <c r="H48" s="61"/>
      <c r="I48" s="61"/>
      <c r="J48" s="61"/>
      <c r="K48" s="61"/>
    </row>
    <row r="49" spans="1:11" x14ac:dyDescent="0.2">
      <c r="A49" s="61"/>
      <c r="B49" s="61"/>
      <c r="C49" s="61"/>
      <c r="D49" s="61"/>
      <c r="E49" s="61"/>
      <c r="F49" s="61"/>
      <c r="G49" s="61"/>
      <c r="H49" s="61"/>
      <c r="I49" s="61"/>
      <c r="J49" s="61"/>
      <c r="K49" s="61"/>
    </row>
    <row r="50" spans="1:11" ht="76.5" x14ac:dyDescent="0.2">
      <c r="A50" s="61"/>
      <c r="B50" s="62" t="s">
        <v>169</v>
      </c>
      <c r="C50" s="179" t="s">
        <v>170</v>
      </c>
      <c r="D50" s="180"/>
      <c r="E50" s="62" t="s">
        <v>211</v>
      </c>
      <c r="F50" s="62" t="s">
        <v>212</v>
      </c>
      <c r="G50" s="62" t="s">
        <v>213</v>
      </c>
      <c r="H50" s="61"/>
      <c r="I50" s="61"/>
      <c r="J50" s="61"/>
      <c r="K50" s="61"/>
    </row>
    <row r="51" spans="1:11" x14ac:dyDescent="0.2">
      <c r="A51" s="61"/>
      <c r="B51" s="64">
        <v>1</v>
      </c>
      <c r="C51" s="176">
        <v>2</v>
      </c>
      <c r="D51" s="177"/>
      <c r="E51" s="64">
        <v>3</v>
      </c>
      <c r="F51" s="64">
        <v>4</v>
      </c>
      <c r="G51" s="64">
        <v>5</v>
      </c>
      <c r="H51" s="61"/>
      <c r="I51" s="61"/>
      <c r="J51" s="61"/>
      <c r="K51" s="61"/>
    </row>
    <row r="52" spans="1:11" x14ac:dyDescent="0.2">
      <c r="A52" s="61"/>
      <c r="B52" s="60">
        <v>1</v>
      </c>
      <c r="C52" s="181" t="s">
        <v>306</v>
      </c>
      <c r="D52" s="182"/>
      <c r="E52" s="60">
        <v>385764</v>
      </c>
      <c r="F52" s="60">
        <v>1.5</v>
      </c>
      <c r="G52" s="60">
        <f>E52*F52/100</f>
        <v>5786.46</v>
      </c>
      <c r="H52" s="61"/>
      <c r="I52" s="61"/>
      <c r="J52" s="61"/>
      <c r="K52" s="61"/>
    </row>
    <row r="53" spans="1:11" x14ac:dyDescent="0.2">
      <c r="A53" s="61"/>
      <c r="B53" s="60">
        <v>2</v>
      </c>
      <c r="C53" s="181" t="s">
        <v>307</v>
      </c>
      <c r="D53" s="182"/>
      <c r="E53" s="60">
        <v>3700</v>
      </c>
      <c r="F53" s="60">
        <v>25</v>
      </c>
      <c r="G53" s="60">
        <f>E53*F53/100</f>
        <v>925</v>
      </c>
      <c r="H53" s="61"/>
      <c r="I53" s="61"/>
      <c r="J53" s="61"/>
      <c r="K53" s="61"/>
    </row>
    <row r="54" spans="1:11" x14ac:dyDescent="0.2">
      <c r="A54" s="61"/>
      <c r="B54" s="60">
        <v>3</v>
      </c>
      <c r="C54" s="181" t="s">
        <v>307</v>
      </c>
      <c r="D54" s="182"/>
      <c r="E54" s="60">
        <v>5600</v>
      </c>
      <c r="F54" s="60">
        <v>40</v>
      </c>
      <c r="G54" s="60">
        <f>E54*F54/100</f>
        <v>2240</v>
      </c>
      <c r="H54" s="61"/>
      <c r="I54" s="61"/>
      <c r="J54" s="61"/>
      <c r="K54" s="61"/>
    </row>
    <row r="55" spans="1:11" x14ac:dyDescent="0.2">
      <c r="A55" s="61"/>
      <c r="B55" s="60">
        <v>4</v>
      </c>
      <c r="C55" s="181" t="s">
        <v>307</v>
      </c>
      <c r="D55" s="182"/>
      <c r="E55" s="60">
        <v>3800</v>
      </c>
      <c r="F55" s="60">
        <v>15</v>
      </c>
      <c r="G55" s="60">
        <f>E55*F55/100</f>
        <v>570</v>
      </c>
      <c r="H55" s="61"/>
      <c r="I55" s="61"/>
      <c r="J55" s="61"/>
      <c r="K55" s="61"/>
    </row>
    <row r="56" spans="1:11" x14ac:dyDescent="0.2">
      <c r="A56" s="61"/>
      <c r="B56" s="60">
        <v>5</v>
      </c>
      <c r="C56" s="181" t="s">
        <v>308</v>
      </c>
      <c r="D56" s="182"/>
      <c r="E56" s="60">
        <v>3478.54</v>
      </c>
      <c r="F56" s="60">
        <v>100</v>
      </c>
      <c r="G56" s="60">
        <f>E56*F56/100</f>
        <v>3478.54</v>
      </c>
      <c r="H56" s="61"/>
      <c r="I56" s="61"/>
      <c r="J56" s="61"/>
      <c r="K56" s="61"/>
    </row>
    <row r="57" spans="1:11" x14ac:dyDescent="0.2">
      <c r="A57" s="61"/>
      <c r="B57" s="60"/>
      <c r="C57" s="176" t="s">
        <v>180</v>
      </c>
      <c r="D57" s="177"/>
      <c r="E57" s="64" t="s">
        <v>175</v>
      </c>
      <c r="F57" s="64" t="s">
        <v>175</v>
      </c>
      <c r="G57" s="60">
        <f>SUM(G52:G56)</f>
        <v>13000</v>
      </c>
      <c r="H57" s="61"/>
      <c r="I57" s="61"/>
      <c r="J57" s="61"/>
      <c r="K57" s="61"/>
    </row>
    <row r="58" spans="1:11" x14ac:dyDescent="0.2">
      <c r="A58" s="61"/>
      <c r="B58" s="178" t="s">
        <v>214</v>
      </c>
      <c r="C58" s="178"/>
      <c r="D58" s="178"/>
      <c r="E58" s="178"/>
      <c r="F58" s="178"/>
      <c r="G58" s="178"/>
      <c r="H58" s="61"/>
      <c r="I58" s="61"/>
      <c r="J58" s="61"/>
      <c r="K58" s="61"/>
    </row>
    <row r="59" spans="1:11" x14ac:dyDescent="0.2">
      <c r="A59" s="61"/>
      <c r="B59" s="183" t="s">
        <v>206</v>
      </c>
      <c r="C59" s="183"/>
      <c r="D59" s="183"/>
      <c r="E59" s="183"/>
      <c r="F59" s="183"/>
      <c r="G59" s="183"/>
      <c r="H59" s="61"/>
      <c r="I59" s="61"/>
      <c r="J59" s="61"/>
      <c r="K59" s="61"/>
    </row>
    <row r="60" spans="1:11" x14ac:dyDescent="0.2">
      <c r="A60" s="61"/>
      <c r="B60" s="183" t="s">
        <v>205</v>
      </c>
      <c r="C60" s="183"/>
      <c r="D60" s="183"/>
      <c r="E60" s="183"/>
      <c r="F60" s="183"/>
      <c r="G60" s="183"/>
      <c r="H60" s="61"/>
      <c r="I60" s="61"/>
      <c r="J60" s="61"/>
      <c r="K60" s="61"/>
    </row>
    <row r="61" spans="1:11" x14ac:dyDescent="0.2">
      <c r="A61" s="61"/>
      <c r="B61" s="61"/>
      <c r="C61" s="61"/>
      <c r="D61" s="61"/>
      <c r="E61" s="61"/>
      <c r="F61" s="61"/>
      <c r="G61" s="61"/>
      <c r="H61" s="61"/>
      <c r="I61" s="61"/>
      <c r="J61" s="61"/>
      <c r="K61" s="61"/>
    </row>
    <row r="62" spans="1:11" ht="38.25" x14ac:dyDescent="0.2">
      <c r="A62" s="61"/>
      <c r="B62" s="62" t="s">
        <v>169</v>
      </c>
      <c r="C62" s="179" t="s">
        <v>18</v>
      </c>
      <c r="D62" s="180"/>
      <c r="E62" s="62" t="s">
        <v>207</v>
      </c>
      <c r="F62" s="62" t="s">
        <v>208</v>
      </c>
      <c r="G62" s="62" t="s">
        <v>209</v>
      </c>
      <c r="H62" s="61"/>
      <c r="I62" s="61"/>
      <c r="J62" s="61"/>
      <c r="K62" s="61"/>
    </row>
    <row r="63" spans="1:11" x14ac:dyDescent="0.2">
      <c r="A63" s="61"/>
      <c r="B63" s="64">
        <v>1</v>
      </c>
      <c r="C63" s="176">
        <v>2</v>
      </c>
      <c r="D63" s="177"/>
      <c r="E63" s="64">
        <v>3</v>
      </c>
      <c r="F63" s="64">
        <v>4</v>
      </c>
      <c r="G63" s="64">
        <v>5</v>
      </c>
      <c r="H63" s="61"/>
      <c r="I63" s="61"/>
      <c r="J63" s="61"/>
      <c r="K63" s="61"/>
    </row>
    <row r="64" spans="1:11" x14ac:dyDescent="0.2">
      <c r="A64" s="61"/>
      <c r="B64" s="60"/>
      <c r="C64" s="176"/>
      <c r="D64" s="177"/>
      <c r="E64" s="60"/>
      <c r="F64" s="60"/>
      <c r="G64" s="60"/>
      <c r="H64" s="61"/>
      <c r="I64" s="61"/>
      <c r="J64" s="61"/>
      <c r="K64" s="61"/>
    </row>
    <row r="65" spans="1:11" x14ac:dyDescent="0.2">
      <c r="A65" s="61"/>
      <c r="B65" s="60"/>
      <c r="C65" s="176"/>
      <c r="D65" s="177"/>
      <c r="E65" s="60"/>
      <c r="F65" s="60"/>
      <c r="G65" s="60"/>
      <c r="H65" s="61"/>
      <c r="I65" s="61"/>
      <c r="J65" s="61"/>
      <c r="K65" s="61"/>
    </row>
    <row r="66" spans="1:11" x14ac:dyDescent="0.2">
      <c r="A66" s="61"/>
      <c r="B66" s="60"/>
      <c r="C66" s="176" t="s">
        <v>180</v>
      </c>
      <c r="D66" s="177"/>
      <c r="E66" s="64" t="s">
        <v>175</v>
      </c>
      <c r="F66" s="64" t="s">
        <v>175</v>
      </c>
      <c r="G66" s="60"/>
      <c r="H66" s="61"/>
      <c r="I66" s="61"/>
      <c r="J66" s="61"/>
      <c r="K66" s="61"/>
    </row>
    <row r="67" spans="1:11" x14ac:dyDescent="0.2">
      <c r="A67" s="61"/>
      <c r="B67" s="61"/>
      <c r="C67" s="61"/>
      <c r="D67" s="61"/>
      <c r="E67" s="61"/>
      <c r="F67" s="61"/>
      <c r="G67" s="61"/>
      <c r="H67" s="61"/>
      <c r="I67" s="61"/>
      <c r="J67" s="61"/>
      <c r="K67" s="61"/>
    </row>
    <row r="68" spans="1:11" x14ac:dyDescent="0.2">
      <c r="A68" s="61"/>
      <c r="B68" s="178" t="s">
        <v>215</v>
      </c>
      <c r="C68" s="178"/>
      <c r="D68" s="178"/>
      <c r="E68" s="178"/>
      <c r="F68" s="178"/>
      <c r="G68" s="178"/>
      <c r="H68" s="61"/>
      <c r="I68" s="61"/>
      <c r="J68" s="61"/>
      <c r="K68" s="61"/>
    </row>
    <row r="69" spans="1:11" x14ac:dyDescent="0.2">
      <c r="A69" s="61"/>
      <c r="B69" s="183" t="s">
        <v>309</v>
      </c>
      <c r="C69" s="183"/>
      <c r="D69" s="183"/>
      <c r="E69" s="183"/>
      <c r="F69" s="183"/>
      <c r="G69" s="183"/>
      <c r="H69" s="61"/>
      <c r="I69" s="61"/>
      <c r="J69" s="61"/>
      <c r="K69" s="61"/>
    </row>
    <row r="70" spans="1:11" x14ac:dyDescent="0.2">
      <c r="A70" s="61"/>
      <c r="B70" s="183" t="s">
        <v>305</v>
      </c>
      <c r="C70" s="183"/>
      <c r="D70" s="183"/>
      <c r="E70" s="183"/>
      <c r="F70" s="183"/>
      <c r="G70" s="183"/>
      <c r="H70" s="61"/>
      <c r="I70" s="61"/>
      <c r="J70" s="61"/>
      <c r="K70" s="61"/>
    </row>
    <row r="71" spans="1:11" x14ac:dyDescent="0.2">
      <c r="A71" s="61"/>
      <c r="B71" s="61"/>
      <c r="C71" s="61"/>
      <c r="D71" s="61"/>
      <c r="E71" s="61"/>
      <c r="F71" s="61"/>
      <c r="G71" s="61"/>
      <c r="H71" s="61"/>
      <c r="I71" s="61"/>
      <c r="J71" s="61"/>
      <c r="K71" s="61"/>
    </row>
    <row r="72" spans="1:11" ht="38.25" x14ac:dyDescent="0.2">
      <c r="A72" s="61"/>
      <c r="B72" s="62" t="s">
        <v>169</v>
      </c>
      <c r="C72" s="179" t="s">
        <v>18</v>
      </c>
      <c r="D72" s="180"/>
      <c r="E72" s="62" t="s">
        <v>207</v>
      </c>
      <c r="F72" s="62" t="s">
        <v>208</v>
      </c>
      <c r="G72" s="62" t="s">
        <v>209</v>
      </c>
      <c r="H72" s="61"/>
      <c r="I72" s="61"/>
      <c r="J72" s="61"/>
      <c r="K72" s="61"/>
    </row>
    <row r="73" spans="1:11" x14ac:dyDescent="0.2">
      <c r="A73" s="61"/>
      <c r="B73" s="64">
        <v>1</v>
      </c>
      <c r="C73" s="176">
        <v>2</v>
      </c>
      <c r="D73" s="177"/>
      <c r="E73" s="64">
        <v>3</v>
      </c>
      <c r="F73" s="64">
        <v>4</v>
      </c>
      <c r="G73" s="64">
        <v>5</v>
      </c>
      <c r="H73" s="61"/>
      <c r="I73" s="61"/>
      <c r="J73" s="61"/>
      <c r="K73" s="61"/>
    </row>
    <row r="74" spans="1:11" x14ac:dyDescent="0.2">
      <c r="A74" s="61"/>
      <c r="B74" s="60"/>
      <c r="C74" s="176" t="s">
        <v>293</v>
      </c>
      <c r="D74" s="177"/>
      <c r="E74" s="60">
        <v>400</v>
      </c>
      <c r="F74" s="60">
        <v>15</v>
      </c>
      <c r="G74" s="60">
        <f>E74*F74</f>
        <v>6000</v>
      </c>
      <c r="H74" s="61"/>
      <c r="I74" s="61"/>
      <c r="J74" s="61"/>
      <c r="K74" s="61"/>
    </row>
    <row r="75" spans="1:11" x14ac:dyDescent="0.2">
      <c r="A75" s="61"/>
      <c r="B75" s="60"/>
      <c r="C75" s="176" t="s">
        <v>180</v>
      </c>
      <c r="D75" s="177"/>
      <c r="E75" s="64" t="s">
        <v>175</v>
      </c>
      <c r="F75" s="64" t="s">
        <v>175</v>
      </c>
      <c r="G75" s="60"/>
      <c r="H75" s="61"/>
      <c r="I75" s="61"/>
      <c r="J75" s="61"/>
      <c r="K75" s="61"/>
    </row>
    <row r="76" spans="1:11" x14ac:dyDescent="0.2">
      <c r="A76" s="61"/>
      <c r="B76" s="61"/>
      <c r="C76" s="61"/>
      <c r="D76" s="61"/>
      <c r="E76" s="61"/>
      <c r="F76" s="61"/>
      <c r="G76" s="61"/>
      <c r="H76" s="61"/>
      <c r="I76" s="61"/>
      <c r="J76" s="61"/>
      <c r="K76" s="61"/>
    </row>
    <row r="77" spans="1:11" x14ac:dyDescent="0.2">
      <c r="A77" s="61"/>
      <c r="B77" s="178" t="s">
        <v>216</v>
      </c>
      <c r="C77" s="178"/>
      <c r="D77" s="178"/>
      <c r="E77" s="178"/>
      <c r="F77" s="178"/>
      <c r="G77" s="178"/>
      <c r="H77" s="61"/>
      <c r="I77" s="61"/>
      <c r="J77" s="61"/>
      <c r="K77" s="61"/>
    </row>
    <row r="78" spans="1:11" x14ac:dyDescent="0.2">
      <c r="A78" s="61"/>
      <c r="B78" s="183" t="s">
        <v>310</v>
      </c>
      <c r="C78" s="183"/>
      <c r="D78" s="183"/>
      <c r="E78" s="183"/>
      <c r="F78" s="183"/>
      <c r="G78" s="183"/>
      <c r="H78" s="61"/>
      <c r="I78" s="61"/>
      <c r="J78" s="61"/>
      <c r="K78" s="61"/>
    </row>
    <row r="79" spans="1:11" x14ac:dyDescent="0.2">
      <c r="A79" s="61"/>
      <c r="B79" s="183" t="s">
        <v>289</v>
      </c>
      <c r="C79" s="183"/>
      <c r="D79" s="183"/>
      <c r="E79" s="183"/>
      <c r="F79" s="183"/>
      <c r="G79" s="183"/>
      <c r="H79" s="61"/>
      <c r="I79" s="61"/>
      <c r="J79" s="61"/>
      <c r="K79" s="61"/>
    </row>
    <row r="80" spans="1:11" x14ac:dyDescent="0.2">
      <c r="A80" s="61"/>
      <c r="B80" s="67"/>
      <c r="C80" s="67"/>
      <c r="D80" s="67"/>
      <c r="E80" s="67"/>
      <c r="F80" s="67"/>
      <c r="G80" s="67"/>
      <c r="H80" s="61"/>
      <c r="I80" s="61"/>
      <c r="J80" s="61"/>
      <c r="K80" s="61"/>
    </row>
    <row r="81" spans="1:11" x14ac:dyDescent="0.2">
      <c r="A81" s="61"/>
      <c r="B81" s="178" t="s">
        <v>221</v>
      </c>
      <c r="C81" s="178"/>
      <c r="D81" s="178"/>
      <c r="E81" s="178"/>
      <c r="F81" s="178"/>
      <c r="G81" s="178"/>
      <c r="H81" s="61"/>
      <c r="I81" s="61"/>
      <c r="J81" s="61"/>
      <c r="K81" s="61"/>
    </row>
    <row r="82" spans="1:11" x14ac:dyDescent="0.2">
      <c r="A82" s="61"/>
      <c r="B82" s="61"/>
      <c r="C82" s="61"/>
      <c r="D82" s="61"/>
      <c r="E82" s="61"/>
      <c r="F82" s="61"/>
      <c r="G82" s="61"/>
      <c r="H82" s="61"/>
      <c r="I82" s="61"/>
      <c r="J82" s="61"/>
      <c r="K82" s="61"/>
    </row>
    <row r="83" spans="1:11" ht="25.5" x14ac:dyDescent="0.2">
      <c r="A83" s="61"/>
      <c r="B83" s="62" t="s">
        <v>169</v>
      </c>
      <c r="C83" s="68" t="s">
        <v>170</v>
      </c>
      <c r="D83" s="62" t="s">
        <v>217</v>
      </c>
      <c r="E83" s="62" t="s">
        <v>218</v>
      </c>
      <c r="F83" s="62" t="s">
        <v>219</v>
      </c>
      <c r="G83" s="62" t="s">
        <v>220</v>
      </c>
      <c r="H83" s="61"/>
      <c r="I83" s="61"/>
      <c r="J83" s="61"/>
      <c r="K83" s="61"/>
    </row>
    <row r="84" spans="1:11" x14ac:dyDescent="0.2">
      <c r="A84" s="61"/>
      <c r="B84" s="64">
        <v>1</v>
      </c>
      <c r="C84" s="69">
        <v>2</v>
      </c>
      <c r="D84" s="64">
        <v>3</v>
      </c>
      <c r="E84" s="64">
        <v>4</v>
      </c>
      <c r="F84" s="64">
        <v>5</v>
      </c>
      <c r="G84" s="64">
        <v>6</v>
      </c>
      <c r="H84" s="61"/>
      <c r="I84" s="61"/>
      <c r="J84" s="61"/>
      <c r="K84" s="61"/>
    </row>
    <row r="85" spans="1:11" ht="38.25" x14ac:dyDescent="0.2">
      <c r="A85" s="61"/>
      <c r="B85" s="60">
        <v>1</v>
      </c>
      <c r="C85" s="65" t="s">
        <v>268</v>
      </c>
      <c r="D85" s="70">
        <v>5</v>
      </c>
      <c r="E85" s="60">
        <v>12</v>
      </c>
      <c r="F85" s="60">
        <v>440</v>
      </c>
      <c r="G85" s="60">
        <f>D85*E85*F85</f>
        <v>26400</v>
      </c>
      <c r="H85" s="61"/>
      <c r="I85" s="61"/>
      <c r="J85" s="61"/>
      <c r="K85" s="61"/>
    </row>
    <row r="86" spans="1:11" x14ac:dyDescent="0.2">
      <c r="A86" s="61"/>
      <c r="B86" s="60">
        <v>2</v>
      </c>
      <c r="C86" s="71" t="s">
        <v>269</v>
      </c>
      <c r="D86" s="70">
        <v>2</v>
      </c>
      <c r="E86" s="60">
        <v>12</v>
      </c>
      <c r="F86" s="60">
        <v>1000</v>
      </c>
      <c r="G86" s="60">
        <f>D86*E86*F86</f>
        <v>24000</v>
      </c>
      <c r="H86" s="61"/>
      <c r="I86" s="61"/>
      <c r="J86" s="61"/>
      <c r="K86" s="61"/>
    </row>
    <row r="87" spans="1:11" x14ac:dyDescent="0.2">
      <c r="A87" s="61"/>
      <c r="B87" s="60">
        <v>3</v>
      </c>
      <c r="C87" s="71" t="s">
        <v>270</v>
      </c>
      <c r="D87" s="70">
        <v>1</v>
      </c>
      <c r="E87" s="60">
        <v>12</v>
      </c>
      <c r="F87" s="60">
        <v>600</v>
      </c>
      <c r="G87" s="60">
        <f>D87*E87*F87</f>
        <v>7200</v>
      </c>
      <c r="H87" s="61"/>
      <c r="I87" s="61"/>
      <c r="J87" s="61"/>
      <c r="K87" s="61"/>
    </row>
    <row r="88" spans="1:11" x14ac:dyDescent="0.2">
      <c r="A88" s="61"/>
      <c r="B88" s="60">
        <v>4</v>
      </c>
      <c r="C88" s="71" t="s">
        <v>271</v>
      </c>
      <c r="D88" s="70">
        <v>1</v>
      </c>
      <c r="E88" s="60">
        <v>12</v>
      </c>
      <c r="F88" s="60">
        <v>620</v>
      </c>
      <c r="G88" s="60">
        <v>7400</v>
      </c>
      <c r="H88" s="61"/>
      <c r="I88" s="61"/>
      <c r="J88" s="61"/>
      <c r="K88" s="61"/>
    </row>
    <row r="89" spans="1:11" x14ac:dyDescent="0.2">
      <c r="A89" s="61"/>
      <c r="B89" s="60"/>
      <c r="C89" s="71"/>
      <c r="D89" s="70"/>
      <c r="E89" s="60"/>
      <c r="F89" s="60"/>
      <c r="G89" s="60">
        <f>D89*E89*F89</f>
        <v>0</v>
      </c>
      <c r="H89" s="61"/>
      <c r="I89" s="61"/>
      <c r="J89" s="61"/>
      <c r="K89" s="61"/>
    </row>
    <row r="90" spans="1:11" x14ac:dyDescent="0.2">
      <c r="A90" s="61"/>
      <c r="B90" s="60"/>
      <c r="C90" s="71" t="s">
        <v>180</v>
      </c>
      <c r="D90" s="70" t="s">
        <v>175</v>
      </c>
      <c r="E90" s="64" t="s">
        <v>175</v>
      </c>
      <c r="F90" s="64" t="s">
        <v>175</v>
      </c>
      <c r="G90" s="60">
        <f>SUM(G85:G89)</f>
        <v>65000</v>
      </c>
      <c r="H90" s="61"/>
      <c r="I90" s="61"/>
      <c r="J90" s="61"/>
      <c r="K90" s="61"/>
    </row>
    <row r="91" spans="1:11" x14ac:dyDescent="0.2">
      <c r="A91" s="61"/>
      <c r="B91" s="61"/>
      <c r="C91" s="61"/>
      <c r="D91" s="61"/>
      <c r="E91" s="61"/>
      <c r="F91" s="61"/>
      <c r="G91" s="61"/>
      <c r="H91" s="61"/>
      <c r="I91" s="61"/>
      <c r="J91" s="61"/>
      <c r="K91" s="61"/>
    </row>
    <row r="92" spans="1:11" x14ac:dyDescent="0.2">
      <c r="A92" s="61"/>
      <c r="B92" s="178" t="s">
        <v>222</v>
      </c>
      <c r="C92" s="178"/>
      <c r="D92" s="178"/>
      <c r="E92" s="178"/>
      <c r="F92" s="178"/>
      <c r="G92" s="178"/>
      <c r="H92" s="61"/>
      <c r="I92" s="61"/>
      <c r="J92" s="61"/>
      <c r="K92" s="61"/>
    </row>
    <row r="93" spans="1:11" x14ac:dyDescent="0.2">
      <c r="A93" s="61"/>
      <c r="B93" s="61"/>
      <c r="C93" s="61"/>
      <c r="D93" s="61"/>
      <c r="E93" s="61"/>
      <c r="F93" s="61"/>
      <c r="G93" s="61"/>
      <c r="H93" s="61"/>
      <c r="I93" s="61"/>
      <c r="J93" s="61"/>
      <c r="K93" s="61"/>
    </row>
    <row r="94" spans="1:11" ht="38.25" x14ac:dyDescent="0.2">
      <c r="A94" s="61"/>
      <c r="B94" s="62" t="s">
        <v>169</v>
      </c>
      <c r="C94" s="179" t="s">
        <v>170</v>
      </c>
      <c r="D94" s="180"/>
      <c r="E94" s="62" t="s">
        <v>223</v>
      </c>
      <c r="F94" s="62" t="s">
        <v>224</v>
      </c>
      <c r="G94" s="62" t="s">
        <v>225</v>
      </c>
      <c r="H94" s="61"/>
      <c r="I94" s="61"/>
      <c r="J94" s="61"/>
      <c r="K94" s="61"/>
    </row>
    <row r="95" spans="1:11" x14ac:dyDescent="0.2">
      <c r="A95" s="61"/>
      <c r="B95" s="64">
        <v>1</v>
      </c>
      <c r="C95" s="176">
        <v>2</v>
      </c>
      <c r="D95" s="177"/>
      <c r="E95" s="64">
        <v>3</v>
      </c>
      <c r="F95" s="64">
        <v>4</v>
      </c>
      <c r="G95" s="64">
        <v>5</v>
      </c>
      <c r="H95" s="61"/>
      <c r="I95" s="61"/>
      <c r="J95" s="61"/>
      <c r="K95" s="61"/>
    </row>
    <row r="96" spans="1:11" x14ac:dyDescent="0.2">
      <c r="A96" s="61"/>
      <c r="B96" s="60"/>
      <c r="C96" s="176"/>
      <c r="D96" s="177"/>
      <c r="E96" s="60"/>
      <c r="F96" s="60"/>
      <c r="G96" s="60"/>
      <c r="H96" s="61"/>
      <c r="I96" s="61"/>
      <c r="J96" s="61"/>
      <c r="K96" s="61"/>
    </row>
    <row r="97" spans="1:11" x14ac:dyDescent="0.2">
      <c r="A97" s="61"/>
      <c r="B97" s="60"/>
      <c r="C97" s="176"/>
      <c r="D97" s="177"/>
      <c r="E97" s="60"/>
      <c r="F97" s="60"/>
      <c r="G97" s="60"/>
      <c r="H97" s="61"/>
      <c r="I97" s="61"/>
      <c r="J97" s="61"/>
      <c r="K97" s="61"/>
    </row>
    <row r="98" spans="1:11" x14ac:dyDescent="0.2">
      <c r="A98" s="61"/>
      <c r="B98" s="60"/>
      <c r="C98" s="176" t="s">
        <v>180</v>
      </c>
      <c r="D98" s="177"/>
      <c r="E98" s="64"/>
      <c r="F98" s="64"/>
      <c r="G98" s="60"/>
      <c r="H98" s="61"/>
      <c r="I98" s="61"/>
      <c r="J98" s="61"/>
      <c r="K98" s="61"/>
    </row>
    <row r="99" spans="1:11" x14ac:dyDescent="0.2">
      <c r="A99" s="61"/>
      <c r="B99" s="178" t="s">
        <v>226</v>
      </c>
      <c r="C99" s="178"/>
      <c r="D99" s="178"/>
      <c r="E99" s="178"/>
      <c r="F99" s="178"/>
      <c r="G99" s="178"/>
      <c r="H99" s="61"/>
      <c r="I99" s="61"/>
      <c r="J99" s="61"/>
      <c r="K99" s="61"/>
    </row>
    <row r="100" spans="1:11" x14ac:dyDescent="0.2">
      <c r="A100" s="61"/>
      <c r="B100" s="61"/>
      <c r="C100" s="61"/>
      <c r="D100" s="61"/>
      <c r="E100" s="61"/>
      <c r="F100" s="61"/>
      <c r="G100" s="61"/>
      <c r="H100" s="61"/>
      <c r="I100" s="61"/>
      <c r="J100" s="61"/>
      <c r="K100" s="61"/>
    </row>
    <row r="101" spans="1:11" ht="38.25" x14ac:dyDescent="0.2">
      <c r="A101" s="61"/>
      <c r="B101" s="62" t="s">
        <v>169</v>
      </c>
      <c r="C101" s="68" t="s">
        <v>18</v>
      </c>
      <c r="D101" s="62" t="s">
        <v>227</v>
      </c>
      <c r="E101" s="62" t="s">
        <v>228</v>
      </c>
      <c r="F101" s="62" t="s">
        <v>229</v>
      </c>
      <c r="G101" s="62" t="s">
        <v>230</v>
      </c>
      <c r="H101" s="72"/>
      <c r="I101" s="61"/>
      <c r="J101" s="61"/>
      <c r="K101" s="61"/>
    </row>
    <row r="102" spans="1:11" x14ac:dyDescent="0.2">
      <c r="A102" s="61"/>
      <c r="B102" s="64">
        <v>1</v>
      </c>
      <c r="C102" s="69">
        <v>2</v>
      </c>
      <c r="D102" s="64">
        <v>3</v>
      </c>
      <c r="E102" s="64">
        <v>4</v>
      </c>
      <c r="F102" s="64">
        <v>5</v>
      </c>
      <c r="G102" s="64">
        <v>6</v>
      </c>
      <c r="H102" s="72"/>
      <c r="I102" s="61"/>
      <c r="J102" s="61"/>
      <c r="K102" s="61"/>
    </row>
    <row r="103" spans="1:11" x14ac:dyDescent="0.2">
      <c r="A103" s="61"/>
      <c r="B103" s="60">
        <v>1</v>
      </c>
      <c r="C103" s="73" t="s">
        <v>95</v>
      </c>
      <c r="D103" s="74">
        <v>13025.570320000001</v>
      </c>
      <c r="E103" s="60">
        <v>6.47</v>
      </c>
      <c r="F103" s="60">
        <v>0</v>
      </c>
      <c r="G103" s="75">
        <f>D103*E103</f>
        <v>84275.439970399995</v>
      </c>
      <c r="H103" s="72"/>
      <c r="I103" s="61"/>
      <c r="J103" s="61"/>
      <c r="K103" s="61"/>
    </row>
    <row r="104" spans="1:11" ht="25.5" x14ac:dyDescent="0.2">
      <c r="A104" s="61"/>
      <c r="B104" s="60">
        <v>2</v>
      </c>
      <c r="C104" s="73" t="s">
        <v>96</v>
      </c>
      <c r="D104" s="74">
        <v>3875.9689899999998</v>
      </c>
      <c r="E104" s="60">
        <v>6.45</v>
      </c>
      <c r="F104" s="60"/>
      <c r="G104" s="75">
        <f>D104*E104</f>
        <v>24999.999985499999</v>
      </c>
      <c r="H104" s="72"/>
      <c r="I104" s="61"/>
      <c r="J104" s="61"/>
      <c r="K104" s="61"/>
    </row>
    <row r="105" spans="1:11" x14ac:dyDescent="0.2">
      <c r="A105" s="61"/>
      <c r="B105" s="60">
        <v>3</v>
      </c>
      <c r="C105" s="73" t="s">
        <v>97</v>
      </c>
      <c r="D105" s="74">
        <v>350</v>
      </c>
      <c r="E105" s="75">
        <v>24</v>
      </c>
      <c r="F105" s="60"/>
      <c r="G105" s="75">
        <f>D105*E105</f>
        <v>8400</v>
      </c>
      <c r="H105" s="72"/>
      <c r="I105" s="61"/>
      <c r="J105" s="61"/>
      <c r="K105" s="61"/>
    </row>
    <row r="106" spans="1:11" x14ac:dyDescent="0.2">
      <c r="A106" s="61"/>
      <c r="B106" s="60"/>
      <c r="C106" s="71" t="s">
        <v>180</v>
      </c>
      <c r="D106" s="70" t="s">
        <v>175</v>
      </c>
      <c r="E106" s="64" t="s">
        <v>175</v>
      </c>
      <c r="F106" s="64" t="s">
        <v>175</v>
      </c>
      <c r="G106" s="75">
        <f>SUM(G103:G105)</f>
        <v>117675.43995589999</v>
      </c>
      <c r="H106" s="72"/>
      <c r="I106" s="61"/>
      <c r="J106" s="61"/>
      <c r="K106" s="61"/>
    </row>
    <row r="107" spans="1:11" x14ac:dyDescent="0.2">
      <c r="A107" s="61"/>
      <c r="B107" s="61"/>
      <c r="C107" s="61"/>
      <c r="D107" s="61"/>
      <c r="E107" s="61"/>
      <c r="F107" s="61"/>
      <c r="G107" s="61"/>
      <c r="H107" s="61"/>
      <c r="I107" s="61"/>
      <c r="J107" s="61"/>
      <c r="K107" s="61"/>
    </row>
    <row r="108" spans="1:11" x14ac:dyDescent="0.2">
      <c r="A108" s="61"/>
      <c r="B108" s="178" t="s">
        <v>231</v>
      </c>
      <c r="C108" s="178"/>
      <c r="D108" s="178"/>
      <c r="E108" s="178"/>
      <c r="F108" s="178"/>
      <c r="G108" s="178"/>
      <c r="H108" s="61"/>
      <c r="I108" s="61"/>
      <c r="J108" s="61"/>
      <c r="K108" s="61"/>
    </row>
    <row r="109" spans="1:11" x14ac:dyDescent="0.2">
      <c r="A109" s="61"/>
      <c r="B109" s="61"/>
      <c r="C109" s="61"/>
      <c r="D109" s="61"/>
      <c r="E109" s="61"/>
      <c r="F109" s="61"/>
      <c r="G109" s="61"/>
      <c r="H109" s="61"/>
      <c r="I109" s="61"/>
      <c r="J109" s="61"/>
      <c r="K109" s="61"/>
    </row>
    <row r="110" spans="1:11" ht="38.25" x14ac:dyDescent="0.2">
      <c r="A110" s="61"/>
      <c r="B110" s="62" t="s">
        <v>169</v>
      </c>
      <c r="C110" s="179" t="s">
        <v>18</v>
      </c>
      <c r="D110" s="180"/>
      <c r="E110" s="62" t="s">
        <v>232</v>
      </c>
      <c r="F110" s="62" t="s">
        <v>233</v>
      </c>
      <c r="G110" s="62" t="s">
        <v>234</v>
      </c>
      <c r="H110" s="61"/>
      <c r="I110" s="61"/>
      <c r="J110" s="61"/>
      <c r="K110" s="61"/>
    </row>
    <row r="111" spans="1:11" x14ac:dyDescent="0.2">
      <c r="A111" s="61"/>
      <c r="B111" s="64">
        <v>1</v>
      </c>
      <c r="C111" s="176">
        <v>2</v>
      </c>
      <c r="D111" s="177"/>
      <c r="E111" s="64">
        <v>3</v>
      </c>
      <c r="F111" s="64">
        <v>4</v>
      </c>
      <c r="G111" s="64">
        <v>5</v>
      </c>
      <c r="H111" s="61"/>
      <c r="I111" s="61"/>
      <c r="J111" s="61"/>
      <c r="K111" s="61"/>
    </row>
    <row r="112" spans="1:11" x14ac:dyDescent="0.2">
      <c r="A112" s="61"/>
      <c r="B112" s="60"/>
      <c r="C112" s="176"/>
      <c r="D112" s="177"/>
      <c r="E112" s="60"/>
      <c r="F112" s="60"/>
      <c r="G112" s="60"/>
      <c r="H112" s="61"/>
      <c r="I112" s="61"/>
      <c r="J112" s="61"/>
      <c r="K112" s="61"/>
    </row>
    <row r="113" spans="1:11" x14ac:dyDescent="0.2">
      <c r="A113" s="61"/>
      <c r="B113" s="60"/>
      <c r="C113" s="176"/>
      <c r="D113" s="177"/>
      <c r="E113" s="60"/>
      <c r="F113" s="60"/>
      <c r="G113" s="60"/>
      <c r="H113" s="61"/>
      <c r="I113" s="61"/>
      <c r="J113" s="61"/>
      <c r="K113" s="61"/>
    </row>
    <row r="114" spans="1:11" x14ac:dyDescent="0.2">
      <c r="A114" s="61"/>
      <c r="B114" s="60"/>
      <c r="C114" s="176" t="s">
        <v>180</v>
      </c>
      <c r="D114" s="177"/>
      <c r="E114" s="64" t="s">
        <v>175</v>
      </c>
      <c r="F114" s="64" t="s">
        <v>175</v>
      </c>
      <c r="G114" s="63" t="s">
        <v>175</v>
      </c>
      <c r="H114" s="61"/>
      <c r="I114" s="61"/>
      <c r="J114" s="61"/>
      <c r="K114" s="61"/>
    </row>
    <row r="115" spans="1:11" x14ac:dyDescent="0.2">
      <c r="A115" s="61"/>
      <c r="B115" s="61"/>
      <c r="C115" s="61"/>
      <c r="D115" s="61"/>
      <c r="E115" s="61"/>
      <c r="F115" s="61"/>
      <c r="G115" s="61"/>
      <c r="H115" s="61"/>
      <c r="I115" s="61"/>
      <c r="J115" s="61"/>
      <c r="K115" s="61"/>
    </row>
    <row r="116" spans="1:11" x14ac:dyDescent="0.2">
      <c r="A116" s="61"/>
      <c r="B116" s="178" t="s">
        <v>235</v>
      </c>
      <c r="C116" s="178"/>
      <c r="D116" s="178"/>
      <c r="E116" s="178"/>
      <c r="F116" s="178"/>
      <c r="G116" s="178"/>
      <c r="H116" s="61"/>
      <c r="I116" s="61"/>
      <c r="J116" s="61"/>
      <c r="K116" s="61"/>
    </row>
    <row r="117" spans="1:11" x14ac:dyDescent="0.2">
      <c r="A117" s="61"/>
      <c r="B117" s="61"/>
      <c r="C117" s="61"/>
      <c r="D117" s="61"/>
      <c r="E117" s="61"/>
      <c r="F117" s="61"/>
      <c r="G117" s="61"/>
      <c r="H117" s="61"/>
      <c r="I117" s="61"/>
      <c r="J117" s="61"/>
      <c r="K117" s="61"/>
    </row>
    <row r="118" spans="1:11" ht="25.5" x14ac:dyDescent="0.2">
      <c r="A118" s="61"/>
      <c r="B118" s="62" t="s">
        <v>169</v>
      </c>
      <c r="C118" s="179" t="s">
        <v>170</v>
      </c>
      <c r="D118" s="180"/>
      <c r="E118" s="62" t="s">
        <v>236</v>
      </c>
      <c r="F118" s="62" t="s">
        <v>237</v>
      </c>
      <c r="G118" s="62" t="s">
        <v>238</v>
      </c>
      <c r="H118" s="61"/>
      <c r="I118" s="61"/>
      <c r="J118" s="61"/>
      <c r="K118" s="61"/>
    </row>
    <row r="119" spans="1:11" x14ac:dyDescent="0.2">
      <c r="A119" s="61"/>
      <c r="B119" s="64">
        <v>1</v>
      </c>
      <c r="C119" s="176">
        <v>2</v>
      </c>
      <c r="D119" s="177"/>
      <c r="E119" s="64">
        <v>3</v>
      </c>
      <c r="F119" s="64">
        <v>4</v>
      </c>
      <c r="G119" s="64">
        <v>5</v>
      </c>
      <c r="H119" s="61"/>
      <c r="I119" s="61"/>
      <c r="J119" s="61"/>
      <c r="K119" s="61"/>
    </row>
    <row r="120" spans="1:11" x14ac:dyDescent="0.2">
      <c r="A120" s="61"/>
      <c r="B120" s="64">
        <v>1</v>
      </c>
      <c r="C120" s="181" t="s">
        <v>272</v>
      </c>
      <c r="D120" s="182"/>
      <c r="E120" s="64"/>
      <c r="F120" s="64">
        <v>12</v>
      </c>
      <c r="G120" s="64">
        <v>6000</v>
      </c>
      <c r="H120" s="61"/>
      <c r="I120" s="61"/>
      <c r="J120" s="61"/>
      <c r="K120" s="61"/>
    </row>
    <row r="121" spans="1:11" x14ac:dyDescent="0.2">
      <c r="A121" s="61"/>
      <c r="B121" s="64">
        <v>2</v>
      </c>
      <c r="C121" s="181" t="s">
        <v>273</v>
      </c>
      <c r="D121" s="182"/>
      <c r="E121" s="64"/>
      <c r="F121" s="64">
        <v>12</v>
      </c>
      <c r="G121" s="64">
        <v>8400</v>
      </c>
      <c r="H121" s="61"/>
      <c r="I121" s="61"/>
      <c r="J121" s="61"/>
      <c r="K121" s="61"/>
    </row>
    <row r="122" spans="1:11" x14ac:dyDescent="0.2">
      <c r="A122" s="61"/>
      <c r="B122" s="64">
        <v>3</v>
      </c>
      <c r="C122" s="181" t="s">
        <v>274</v>
      </c>
      <c r="D122" s="182"/>
      <c r="E122" s="64"/>
      <c r="F122" s="64">
        <v>12</v>
      </c>
      <c r="G122" s="64">
        <v>66000</v>
      </c>
      <c r="H122" s="61"/>
      <c r="I122" s="61"/>
      <c r="J122" s="61"/>
      <c r="K122" s="61"/>
    </row>
    <row r="123" spans="1:11" x14ac:dyDescent="0.2">
      <c r="A123" s="61"/>
      <c r="B123" s="64">
        <v>4</v>
      </c>
      <c r="C123" s="181" t="s">
        <v>275</v>
      </c>
      <c r="D123" s="182"/>
      <c r="E123" s="64"/>
      <c r="F123" s="64">
        <v>12</v>
      </c>
      <c r="G123" s="64">
        <v>16500</v>
      </c>
      <c r="H123" s="61"/>
      <c r="I123" s="61"/>
      <c r="J123" s="61"/>
      <c r="K123" s="61"/>
    </row>
    <row r="124" spans="1:11" x14ac:dyDescent="0.2">
      <c r="A124" s="61"/>
      <c r="B124" s="64">
        <v>5</v>
      </c>
      <c r="C124" s="181" t="s">
        <v>278</v>
      </c>
      <c r="D124" s="182"/>
      <c r="E124" s="64"/>
      <c r="F124" s="64">
        <v>2</v>
      </c>
      <c r="G124" s="64">
        <v>12000</v>
      </c>
      <c r="H124" s="61"/>
      <c r="I124" s="61"/>
      <c r="J124" s="61"/>
      <c r="K124" s="61"/>
    </row>
    <row r="125" spans="1:11" x14ac:dyDescent="0.2">
      <c r="A125" s="61"/>
      <c r="B125" s="64">
        <v>6</v>
      </c>
      <c r="C125" s="181" t="s">
        <v>276</v>
      </c>
      <c r="D125" s="182"/>
      <c r="E125" s="64"/>
      <c r="F125" s="64">
        <v>2</v>
      </c>
      <c r="G125" s="64">
        <v>23850</v>
      </c>
      <c r="H125" s="61"/>
      <c r="I125" s="61"/>
      <c r="J125" s="61"/>
      <c r="K125" s="61"/>
    </row>
    <row r="126" spans="1:11" x14ac:dyDescent="0.2">
      <c r="A126" s="61"/>
      <c r="B126" s="64">
        <v>7</v>
      </c>
      <c r="C126" s="181" t="s">
        <v>277</v>
      </c>
      <c r="D126" s="182"/>
      <c r="E126" s="64"/>
      <c r="F126" s="64">
        <v>30</v>
      </c>
      <c r="G126" s="64">
        <v>10000</v>
      </c>
      <c r="H126" s="61"/>
      <c r="I126" s="61"/>
      <c r="J126" s="61"/>
      <c r="K126" s="61"/>
    </row>
    <row r="127" spans="1:11" x14ac:dyDescent="0.2">
      <c r="A127" s="61"/>
      <c r="B127" s="60"/>
      <c r="C127" s="176" t="s">
        <v>180</v>
      </c>
      <c r="D127" s="177"/>
      <c r="E127" s="64" t="s">
        <v>175</v>
      </c>
      <c r="F127" s="64" t="s">
        <v>175</v>
      </c>
      <c r="G127" s="60">
        <f>SUM(G120:G126)</f>
        <v>142750</v>
      </c>
      <c r="H127" s="61"/>
      <c r="I127" s="61"/>
      <c r="J127" s="61"/>
      <c r="K127" s="61"/>
    </row>
    <row r="128" spans="1:11" x14ac:dyDescent="0.2">
      <c r="A128" s="61"/>
      <c r="B128" s="61"/>
      <c r="C128" s="61"/>
      <c r="D128" s="61"/>
      <c r="E128" s="61"/>
      <c r="F128" s="61"/>
      <c r="G128" s="61"/>
      <c r="H128" s="61"/>
      <c r="I128" s="61"/>
      <c r="J128" s="61"/>
      <c r="K128" s="61"/>
    </row>
    <row r="129" spans="1:11" x14ac:dyDescent="0.2">
      <c r="A129" s="61"/>
      <c r="B129" s="178" t="s">
        <v>239</v>
      </c>
      <c r="C129" s="178"/>
      <c r="D129" s="178"/>
      <c r="E129" s="178"/>
      <c r="F129" s="178"/>
      <c r="G129" s="178"/>
      <c r="H129" s="61"/>
      <c r="I129" s="61"/>
      <c r="J129" s="61"/>
      <c r="K129" s="61"/>
    </row>
    <row r="130" spans="1:11" x14ac:dyDescent="0.2">
      <c r="A130" s="61"/>
      <c r="B130" s="61"/>
      <c r="C130" s="61"/>
      <c r="D130" s="61"/>
      <c r="E130" s="61"/>
      <c r="F130" s="61"/>
      <c r="G130" s="61"/>
      <c r="H130" s="61"/>
      <c r="I130" s="61"/>
      <c r="J130" s="61"/>
      <c r="K130" s="61"/>
    </row>
    <row r="131" spans="1:11" ht="25.5" x14ac:dyDescent="0.2">
      <c r="A131" s="61"/>
      <c r="B131" s="62" t="s">
        <v>169</v>
      </c>
      <c r="C131" s="179" t="s">
        <v>170</v>
      </c>
      <c r="D131" s="180"/>
      <c r="E131" s="179" t="s">
        <v>240</v>
      </c>
      <c r="F131" s="180"/>
      <c r="G131" s="62" t="s">
        <v>238</v>
      </c>
      <c r="H131" s="61"/>
      <c r="I131" s="61"/>
      <c r="J131" s="61"/>
      <c r="K131" s="61"/>
    </row>
    <row r="132" spans="1:11" x14ac:dyDescent="0.2">
      <c r="A132" s="61"/>
      <c r="B132" s="64">
        <v>1</v>
      </c>
      <c r="C132" s="176">
        <v>2</v>
      </c>
      <c r="D132" s="177"/>
      <c r="E132" s="176">
        <v>3</v>
      </c>
      <c r="F132" s="177"/>
      <c r="G132" s="64">
        <v>5</v>
      </c>
      <c r="H132" s="61"/>
      <c r="I132" s="61"/>
      <c r="J132" s="61"/>
      <c r="K132" s="61"/>
    </row>
    <row r="133" spans="1:11" x14ac:dyDescent="0.2">
      <c r="A133" s="61"/>
      <c r="B133" s="64">
        <v>1</v>
      </c>
      <c r="C133" s="181" t="s">
        <v>279</v>
      </c>
      <c r="D133" s="182"/>
      <c r="E133" s="176">
        <v>1</v>
      </c>
      <c r="F133" s="177"/>
      <c r="G133" s="64">
        <v>8000</v>
      </c>
      <c r="H133" s="61"/>
      <c r="I133" s="61"/>
      <c r="J133" s="61"/>
      <c r="K133" s="61"/>
    </row>
    <row r="134" spans="1:11" x14ac:dyDescent="0.2">
      <c r="A134" s="61"/>
      <c r="B134" s="64">
        <v>2</v>
      </c>
      <c r="C134" s="181" t="s">
        <v>280</v>
      </c>
      <c r="D134" s="182"/>
      <c r="E134" s="176">
        <v>2</v>
      </c>
      <c r="F134" s="177"/>
      <c r="G134" s="64">
        <v>30000</v>
      </c>
      <c r="H134" s="61"/>
      <c r="I134" s="61"/>
      <c r="J134" s="61"/>
      <c r="K134" s="61"/>
    </row>
    <row r="135" spans="1:11" x14ac:dyDescent="0.2">
      <c r="A135" s="61"/>
      <c r="B135" s="64">
        <v>3</v>
      </c>
      <c r="C135" s="181" t="s">
        <v>281</v>
      </c>
      <c r="D135" s="182"/>
      <c r="E135" s="176">
        <v>1</v>
      </c>
      <c r="F135" s="177"/>
      <c r="G135" s="64">
        <v>24000</v>
      </c>
      <c r="H135" s="61"/>
      <c r="I135" s="61"/>
      <c r="J135" s="61"/>
      <c r="K135" s="61"/>
    </row>
    <row r="136" spans="1:11" x14ac:dyDescent="0.2">
      <c r="A136" s="61"/>
      <c r="B136" s="64">
        <v>4</v>
      </c>
      <c r="C136" s="181" t="s">
        <v>282</v>
      </c>
      <c r="D136" s="182"/>
      <c r="E136" s="176">
        <v>1</v>
      </c>
      <c r="F136" s="177"/>
      <c r="G136" s="64">
        <v>8000</v>
      </c>
      <c r="H136" s="61"/>
      <c r="I136" s="61"/>
      <c r="J136" s="61"/>
      <c r="K136" s="61"/>
    </row>
    <row r="137" spans="1:11" x14ac:dyDescent="0.2">
      <c r="A137" s="61"/>
      <c r="B137" s="60"/>
      <c r="C137" s="176" t="s">
        <v>180</v>
      </c>
      <c r="D137" s="177"/>
      <c r="E137" s="176" t="s">
        <v>175</v>
      </c>
      <c r="F137" s="177"/>
      <c r="G137" s="60">
        <f>SUM(G133:G136)</f>
        <v>70000</v>
      </c>
      <c r="H137" s="61"/>
      <c r="I137" s="61"/>
      <c r="J137" s="61"/>
      <c r="K137" s="61"/>
    </row>
    <row r="138" spans="1:11" x14ac:dyDescent="0.2">
      <c r="A138" s="61"/>
      <c r="B138" s="72"/>
      <c r="C138" s="78"/>
      <c r="D138" s="78"/>
      <c r="F138" s="78"/>
      <c r="G138" s="72"/>
      <c r="H138" s="61"/>
      <c r="I138" s="61"/>
      <c r="J138" s="61"/>
      <c r="K138" s="61"/>
    </row>
    <row r="139" spans="1:11" x14ac:dyDescent="0.2">
      <c r="A139" s="61"/>
      <c r="B139" s="72"/>
      <c r="C139" s="78"/>
      <c r="D139" s="78"/>
      <c r="F139" s="78"/>
      <c r="G139" s="72"/>
      <c r="H139" s="61"/>
      <c r="I139" s="61"/>
      <c r="J139" s="61"/>
      <c r="K139" s="61"/>
    </row>
    <row r="140" spans="1:11" x14ac:dyDescent="0.2">
      <c r="A140" s="61"/>
      <c r="B140" s="72"/>
      <c r="C140" s="78"/>
      <c r="D140" s="78"/>
      <c r="F140" s="78"/>
      <c r="G140" s="72"/>
      <c r="H140" s="61"/>
      <c r="I140" s="61"/>
      <c r="J140" s="61"/>
      <c r="K140" s="61"/>
    </row>
    <row r="141" spans="1:11" x14ac:dyDescent="0.2">
      <c r="A141" s="61"/>
      <c r="B141" s="61"/>
      <c r="C141" s="61"/>
      <c r="D141" s="61"/>
      <c r="E141" s="78"/>
      <c r="F141" s="61"/>
      <c r="G141" s="61"/>
      <c r="H141" s="61"/>
      <c r="I141" s="61"/>
      <c r="J141" s="61"/>
      <c r="K141" s="61"/>
    </row>
    <row r="142" spans="1:11" x14ac:dyDescent="0.2">
      <c r="A142" s="61"/>
      <c r="B142" s="178" t="s">
        <v>241</v>
      </c>
      <c r="C142" s="178"/>
      <c r="D142" s="178"/>
      <c r="E142" s="178"/>
      <c r="F142" s="178"/>
      <c r="G142" s="178"/>
      <c r="H142" s="61"/>
      <c r="I142" s="61"/>
      <c r="J142" s="61"/>
      <c r="K142" s="61"/>
    </row>
    <row r="143" spans="1:11" x14ac:dyDescent="0.2">
      <c r="A143" s="61"/>
      <c r="B143" s="61"/>
      <c r="C143" s="61"/>
      <c r="D143" s="61"/>
      <c r="E143" s="61"/>
      <c r="F143" s="61"/>
      <c r="G143" s="61"/>
      <c r="H143" s="61"/>
      <c r="I143" s="61"/>
      <c r="J143" s="61"/>
      <c r="K143" s="61"/>
    </row>
    <row r="144" spans="1:11" ht="38.25" x14ac:dyDescent="0.2">
      <c r="A144" s="61"/>
      <c r="B144" s="62" t="s">
        <v>169</v>
      </c>
      <c r="C144" s="179" t="s">
        <v>170</v>
      </c>
      <c r="D144" s="180"/>
      <c r="E144" s="62" t="s">
        <v>242</v>
      </c>
      <c r="F144" s="62" t="s">
        <v>243</v>
      </c>
      <c r="G144" s="62" t="s">
        <v>244</v>
      </c>
      <c r="H144" s="61"/>
      <c r="I144" s="61"/>
      <c r="J144" s="61"/>
      <c r="K144" s="61"/>
    </row>
    <row r="145" spans="1:11" x14ac:dyDescent="0.2">
      <c r="A145" s="61"/>
      <c r="B145" s="64">
        <v>1</v>
      </c>
      <c r="C145" s="176">
        <v>2</v>
      </c>
      <c r="D145" s="177"/>
      <c r="E145" s="64">
        <v>3</v>
      </c>
      <c r="F145" s="64">
        <v>4</v>
      </c>
      <c r="G145" s="64">
        <v>5</v>
      </c>
      <c r="H145" s="61"/>
      <c r="I145" s="61"/>
      <c r="J145" s="61"/>
      <c r="K145" s="61"/>
    </row>
    <row r="146" spans="1:11" x14ac:dyDescent="0.2">
      <c r="A146" s="61"/>
      <c r="B146" s="60">
        <v>1</v>
      </c>
      <c r="C146" s="181" t="s">
        <v>283</v>
      </c>
      <c r="D146" s="182"/>
      <c r="E146" s="60">
        <v>1</v>
      </c>
      <c r="F146" s="60">
        <v>700000</v>
      </c>
      <c r="G146" s="60">
        <v>700000</v>
      </c>
      <c r="H146" s="61"/>
      <c r="I146" s="61"/>
      <c r="J146" s="61"/>
      <c r="K146" s="61"/>
    </row>
    <row r="147" spans="1:11" x14ac:dyDescent="0.2">
      <c r="A147" s="61"/>
      <c r="B147" s="60"/>
      <c r="C147" s="176"/>
      <c r="D147" s="177"/>
      <c r="E147" s="60"/>
      <c r="F147" s="60"/>
      <c r="G147" s="60"/>
      <c r="H147" s="61"/>
      <c r="I147" s="61"/>
      <c r="J147" s="61"/>
      <c r="K147" s="61"/>
    </row>
    <row r="148" spans="1:11" x14ac:dyDescent="0.2">
      <c r="A148" s="61"/>
      <c r="B148" s="60"/>
      <c r="C148" s="176" t="s">
        <v>180</v>
      </c>
      <c r="D148" s="177"/>
      <c r="E148" s="64"/>
      <c r="F148" s="64" t="s">
        <v>175</v>
      </c>
      <c r="G148" s="60">
        <f>SUM(G146:G147)</f>
        <v>700000</v>
      </c>
      <c r="H148" s="61"/>
      <c r="I148" s="61"/>
      <c r="J148" s="61"/>
      <c r="K148" s="61"/>
    </row>
    <row r="149" spans="1:11" x14ac:dyDescent="0.2">
      <c r="A149" s="61"/>
      <c r="B149" s="61"/>
      <c r="C149" s="61"/>
      <c r="D149" s="61"/>
      <c r="E149" s="61"/>
      <c r="F149" s="61"/>
      <c r="G149" s="61"/>
      <c r="H149" s="61"/>
      <c r="I149" s="61"/>
      <c r="J149" s="61"/>
      <c r="K149" s="61"/>
    </row>
    <row r="150" spans="1:11" x14ac:dyDescent="0.2">
      <c r="A150" s="61"/>
      <c r="B150" s="178" t="s">
        <v>245</v>
      </c>
      <c r="C150" s="178"/>
      <c r="D150" s="178"/>
      <c r="E150" s="178"/>
      <c r="F150" s="178"/>
      <c r="G150" s="178"/>
      <c r="H150" s="61"/>
      <c r="I150" s="61"/>
      <c r="J150" s="61"/>
      <c r="K150" s="61"/>
    </row>
    <row r="151" spans="1:11" x14ac:dyDescent="0.2">
      <c r="A151" s="61"/>
      <c r="B151" s="61"/>
      <c r="C151" s="61"/>
      <c r="D151" s="61"/>
      <c r="E151" s="61"/>
      <c r="F151" s="61"/>
      <c r="G151" s="61"/>
      <c r="H151" s="61"/>
      <c r="I151" s="61"/>
      <c r="J151" s="61"/>
      <c r="K151" s="61"/>
    </row>
    <row r="152" spans="1:11" ht="38.25" x14ac:dyDescent="0.2">
      <c r="A152" s="61"/>
      <c r="B152" s="62" t="s">
        <v>169</v>
      </c>
      <c r="C152" s="179" t="s">
        <v>170</v>
      </c>
      <c r="D152" s="180"/>
      <c r="E152" s="62" t="s">
        <v>242</v>
      </c>
      <c r="F152" s="62" t="s">
        <v>243</v>
      </c>
      <c r="G152" s="62" t="s">
        <v>244</v>
      </c>
      <c r="H152" s="61"/>
      <c r="I152" s="61"/>
      <c r="J152" s="61"/>
      <c r="K152" s="61"/>
    </row>
    <row r="153" spans="1:11" x14ac:dyDescent="0.2">
      <c r="A153" s="61"/>
      <c r="B153" s="64">
        <v>1</v>
      </c>
      <c r="C153" s="176">
        <v>2</v>
      </c>
      <c r="D153" s="177"/>
      <c r="E153" s="64">
        <v>3</v>
      </c>
      <c r="F153" s="64">
        <v>4</v>
      </c>
      <c r="G153" s="64">
        <v>5</v>
      </c>
      <c r="H153" s="61"/>
      <c r="I153" s="61"/>
      <c r="J153" s="61"/>
      <c r="K153" s="61"/>
    </row>
    <row r="154" spans="1:11" x14ac:dyDescent="0.2">
      <c r="A154" s="61"/>
      <c r="B154" s="60"/>
      <c r="C154" s="181" t="s">
        <v>284</v>
      </c>
      <c r="D154" s="182"/>
      <c r="E154" s="76">
        <f>G154/F154</f>
        <v>8722.3951282051275</v>
      </c>
      <c r="F154" s="60">
        <v>39</v>
      </c>
      <c r="G154" s="60">
        <v>340173.41</v>
      </c>
      <c r="H154" s="61"/>
      <c r="I154" s="61"/>
      <c r="J154" s="61"/>
      <c r="K154" s="61"/>
    </row>
    <row r="155" spans="1:11" x14ac:dyDescent="0.2">
      <c r="A155" s="61"/>
      <c r="B155" s="60"/>
      <c r="C155" s="181" t="s">
        <v>285</v>
      </c>
      <c r="D155" s="182"/>
      <c r="E155" s="76">
        <f>G155/F155</f>
        <v>20</v>
      </c>
      <c r="F155" s="60">
        <v>1000</v>
      </c>
      <c r="G155" s="60">
        <v>20000</v>
      </c>
      <c r="H155" s="61"/>
      <c r="I155" s="61"/>
      <c r="J155" s="61"/>
      <c r="K155" s="61"/>
    </row>
    <row r="156" spans="1:11" x14ac:dyDescent="0.2">
      <c r="A156" s="61"/>
      <c r="B156" s="60"/>
      <c r="C156" s="181" t="s">
        <v>286</v>
      </c>
      <c r="D156" s="182"/>
      <c r="E156" s="76">
        <f>G156/F156</f>
        <v>807.69230769230774</v>
      </c>
      <c r="F156" s="60">
        <v>130</v>
      </c>
      <c r="G156" s="60">
        <v>105000</v>
      </c>
      <c r="H156" s="61"/>
      <c r="I156" s="61"/>
      <c r="J156" s="61"/>
      <c r="K156" s="61"/>
    </row>
    <row r="157" spans="1:11" x14ac:dyDescent="0.2">
      <c r="A157" s="61"/>
      <c r="B157" s="60"/>
      <c r="C157" s="181" t="s">
        <v>287</v>
      </c>
      <c r="D157" s="182"/>
      <c r="E157" s="76">
        <f>G157/F157</f>
        <v>10</v>
      </c>
      <c r="F157" s="60">
        <v>6560</v>
      </c>
      <c r="G157" s="60">
        <v>65600</v>
      </c>
      <c r="H157" s="61"/>
      <c r="I157" s="61"/>
      <c r="J157" s="61"/>
      <c r="K157" s="61"/>
    </row>
    <row r="158" spans="1:11" x14ac:dyDescent="0.2">
      <c r="A158" s="61"/>
      <c r="B158" s="60"/>
      <c r="C158" s="181" t="s">
        <v>288</v>
      </c>
      <c r="D158" s="182"/>
      <c r="E158" s="76">
        <f>G158/F158</f>
        <v>10</v>
      </c>
      <c r="F158" s="60">
        <v>5000</v>
      </c>
      <c r="G158" s="60">
        <v>50000</v>
      </c>
      <c r="H158" s="61"/>
      <c r="I158" s="61"/>
      <c r="J158" s="61"/>
      <c r="K158" s="61"/>
    </row>
    <row r="159" spans="1:11" x14ac:dyDescent="0.2">
      <c r="A159" s="61"/>
      <c r="B159" s="60"/>
      <c r="C159" s="176" t="s">
        <v>180</v>
      </c>
      <c r="D159" s="177"/>
      <c r="E159" s="64"/>
      <c r="F159" s="64" t="s">
        <v>175</v>
      </c>
      <c r="G159" s="60">
        <f>SUM(G154:G158)</f>
        <v>580773.40999999992</v>
      </c>
      <c r="H159" s="61"/>
      <c r="I159" s="61"/>
      <c r="J159" s="61"/>
      <c r="K159" s="61"/>
    </row>
    <row r="160" spans="1:11" x14ac:dyDescent="0.2">
      <c r="A160" s="61"/>
      <c r="B160" s="61"/>
      <c r="C160" s="61"/>
      <c r="D160" s="61"/>
      <c r="E160" s="61"/>
      <c r="F160" s="61"/>
      <c r="G160" s="61"/>
      <c r="H160" s="61"/>
      <c r="I160" s="61"/>
      <c r="J160" s="61"/>
      <c r="K160" s="61"/>
    </row>
    <row r="161" spans="1:11" x14ac:dyDescent="0.2">
      <c r="A161" s="61"/>
      <c r="B161" s="61"/>
      <c r="C161" s="61"/>
      <c r="D161" s="61"/>
      <c r="E161" s="61"/>
      <c r="F161" s="61"/>
      <c r="G161" s="61"/>
      <c r="H161" s="61"/>
      <c r="I161" s="61"/>
      <c r="J161" s="61"/>
      <c r="K161" s="61"/>
    </row>
    <row r="162" spans="1:11" x14ac:dyDescent="0.2">
      <c r="A162" s="61"/>
      <c r="B162" s="61"/>
      <c r="C162" s="61"/>
      <c r="D162" s="61"/>
      <c r="E162" s="61"/>
      <c r="F162" s="61"/>
      <c r="G162" s="61"/>
      <c r="H162" s="61"/>
      <c r="I162" s="61"/>
      <c r="J162" s="61"/>
      <c r="K162" s="61"/>
    </row>
    <row r="163" spans="1:11" x14ac:dyDescent="0.2">
      <c r="A163" s="61"/>
      <c r="B163" s="61"/>
      <c r="C163" s="61"/>
      <c r="D163" s="61"/>
      <c r="E163" s="61"/>
      <c r="F163" s="61"/>
      <c r="G163" s="61"/>
      <c r="H163" s="61"/>
      <c r="I163" s="61"/>
      <c r="J163" s="61"/>
      <c r="K163" s="61"/>
    </row>
    <row r="164" spans="1:11" x14ac:dyDescent="0.2">
      <c r="A164" s="61"/>
      <c r="B164" s="61"/>
      <c r="C164" s="61"/>
      <c r="D164" s="61"/>
      <c r="E164" s="61"/>
      <c r="F164" s="61"/>
      <c r="G164" s="61"/>
      <c r="H164" s="61"/>
      <c r="I164" s="61"/>
      <c r="J164" s="61"/>
      <c r="K164" s="61"/>
    </row>
    <row r="165" spans="1:11" x14ac:dyDescent="0.2">
      <c r="A165" s="61"/>
      <c r="B165" s="61"/>
      <c r="C165" s="61"/>
      <c r="D165" s="61"/>
      <c r="E165" s="61"/>
      <c r="F165" s="61"/>
      <c r="G165" s="61"/>
      <c r="H165" s="61"/>
      <c r="I165" s="61"/>
      <c r="J165" s="61"/>
      <c r="K165" s="61"/>
    </row>
    <row r="166" spans="1:11" x14ac:dyDescent="0.2">
      <c r="A166" s="61"/>
      <c r="B166" s="61"/>
      <c r="C166" s="61"/>
      <c r="D166" s="61"/>
      <c r="E166" s="61"/>
      <c r="F166" s="61"/>
      <c r="G166" s="61"/>
      <c r="H166" s="61"/>
      <c r="I166" s="61"/>
      <c r="J166" s="61"/>
      <c r="K166" s="61"/>
    </row>
    <row r="167" spans="1:11" x14ac:dyDescent="0.2">
      <c r="A167" s="61"/>
      <c r="B167" s="61"/>
      <c r="C167" s="61"/>
      <c r="D167" s="61"/>
      <c r="E167" s="61"/>
      <c r="F167" s="61"/>
      <c r="G167" s="61"/>
      <c r="H167" s="61"/>
      <c r="I167" s="61"/>
      <c r="J167" s="61"/>
      <c r="K167" s="61"/>
    </row>
    <row r="168" spans="1:11" x14ac:dyDescent="0.2">
      <c r="A168" s="61"/>
      <c r="B168" s="61"/>
      <c r="C168" s="61"/>
      <c r="D168" s="61"/>
      <c r="E168" s="61"/>
      <c r="F168" s="61"/>
      <c r="G168" s="61"/>
      <c r="H168" s="61"/>
      <c r="I168" s="61"/>
      <c r="J168" s="61"/>
      <c r="K168" s="61"/>
    </row>
    <row r="169" spans="1:11" x14ac:dyDescent="0.2">
      <c r="A169" s="61"/>
      <c r="B169" s="61"/>
      <c r="C169" s="61"/>
      <c r="D169" s="61"/>
      <c r="E169" s="61"/>
      <c r="F169" s="61"/>
      <c r="G169" s="61"/>
      <c r="H169" s="61"/>
      <c r="I169" s="61"/>
      <c r="J169" s="61"/>
      <c r="K169" s="61"/>
    </row>
    <row r="170" spans="1:11" x14ac:dyDescent="0.2">
      <c r="A170" s="61"/>
      <c r="B170" s="61"/>
      <c r="C170" s="61"/>
      <c r="D170" s="61"/>
      <c r="E170" s="61"/>
      <c r="F170" s="61"/>
      <c r="G170" s="61"/>
      <c r="H170" s="61"/>
      <c r="I170" s="61"/>
      <c r="J170" s="61"/>
      <c r="K170" s="61"/>
    </row>
    <row r="171" spans="1:11" x14ac:dyDescent="0.2">
      <c r="A171" s="61"/>
      <c r="B171" s="61"/>
      <c r="C171" s="61"/>
      <c r="D171" s="61"/>
      <c r="E171" s="61"/>
      <c r="F171" s="61"/>
      <c r="G171" s="61"/>
      <c r="H171" s="61"/>
      <c r="I171" s="61"/>
      <c r="J171" s="61"/>
      <c r="K171" s="61"/>
    </row>
    <row r="172" spans="1:11" x14ac:dyDescent="0.2">
      <c r="A172" s="61"/>
      <c r="B172" s="61"/>
      <c r="C172" s="61"/>
      <c r="D172" s="61"/>
      <c r="E172" s="61"/>
      <c r="F172" s="61"/>
      <c r="G172" s="61"/>
      <c r="H172" s="61"/>
      <c r="I172" s="61"/>
      <c r="J172" s="61"/>
      <c r="K172" s="61"/>
    </row>
    <row r="173" spans="1:11" x14ac:dyDescent="0.2">
      <c r="A173" s="61"/>
      <c r="B173" s="61"/>
      <c r="C173" s="61"/>
      <c r="D173" s="61"/>
      <c r="E173" s="61"/>
      <c r="F173" s="61"/>
      <c r="G173" s="61"/>
      <c r="H173" s="61"/>
      <c r="I173" s="61"/>
      <c r="J173" s="61"/>
      <c r="K173" s="61"/>
    </row>
    <row r="174" spans="1:11" x14ac:dyDescent="0.2">
      <c r="A174" s="61"/>
      <c r="B174" s="61"/>
      <c r="C174" s="61"/>
      <c r="D174" s="61"/>
      <c r="E174" s="61"/>
      <c r="F174" s="61"/>
      <c r="G174" s="61"/>
      <c r="H174" s="61"/>
      <c r="I174" s="61"/>
      <c r="J174" s="61"/>
      <c r="K174" s="61"/>
    </row>
    <row r="175" spans="1:11" x14ac:dyDescent="0.2">
      <c r="A175" s="61"/>
      <c r="B175" s="61"/>
      <c r="C175" s="61"/>
      <c r="D175" s="61"/>
      <c r="E175" s="61"/>
      <c r="F175" s="61"/>
      <c r="G175" s="61"/>
      <c r="H175" s="61"/>
      <c r="I175" s="61"/>
      <c r="J175" s="61"/>
      <c r="K175" s="61"/>
    </row>
    <row r="176" spans="1:11" x14ac:dyDescent="0.2">
      <c r="A176" s="61"/>
      <c r="B176" s="61"/>
      <c r="C176" s="61"/>
      <c r="D176" s="61"/>
      <c r="E176" s="61"/>
      <c r="F176" s="61"/>
      <c r="G176" s="61"/>
      <c r="H176" s="61"/>
      <c r="I176" s="61"/>
      <c r="J176" s="61"/>
      <c r="K176" s="61"/>
    </row>
    <row r="177" spans="1:11" x14ac:dyDescent="0.2">
      <c r="A177" s="61"/>
      <c r="B177" s="61"/>
      <c r="C177" s="61"/>
      <c r="D177" s="61"/>
      <c r="E177" s="61"/>
      <c r="F177" s="61"/>
      <c r="G177" s="61"/>
      <c r="H177" s="61"/>
      <c r="I177" s="61"/>
      <c r="J177" s="61"/>
      <c r="K177" s="61"/>
    </row>
    <row r="178" spans="1:11" x14ac:dyDescent="0.2">
      <c r="A178" s="61"/>
      <c r="B178" s="61"/>
      <c r="C178" s="61"/>
      <c r="D178" s="61"/>
      <c r="E178" s="61"/>
      <c r="F178" s="61"/>
      <c r="G178" s="61"/>
      <c r="H178" s="61"/>
      <c r="I178" s="61"/>
      <c r="J178" s="61"/>
      <c r="K178" s="61"/>
    </row>
    <row r="179" spans="1:11" x14ac:dyDescent="0.2">
      <c r="A179" s="61"/>
      <c r="B179" s="61"/>
      <c r="C179" s="61"/>
      <c r="D179" s="61"/>
      <c r="E179" s="61"/>
      <c r="F179" s="61"/>
      <c r="G179" s="61"/>
      <c r="H179" s="61"/>
      <c r="I179" s="61"/>
      <c r="J179" s="61"/>
      <c r="K179" s="61"/>
    </row>
    <row r="180" spans="1:11" x14ac:dyDescent="0.2">
      <c r="A180" s="61"/>
      <c r="B180" s="61"/>
      <c r="C180" s="61"/>
      <c r="D180" s="61"/>
      <c r="E180" s="61"/>
      <c r="F180" s="61"/>
      <c r="G180" s="61"/>
      <c r="H180" s="61"/>
      <c r="I180" s="61"/>
      <c r="J180" s="61"/>
      <c r="K180" s="61"/>
    </row>
    <row r="181" spans="1:11" x14ac:dyDescent="0.2">
      <c r="A181" s="61"/>
      <c r="B181" s="61"/>
      <c r="C181" s="61"/>
      <c r="D181" s="61"/>
      <c r="E181" s="61"/>
      <c r="F181" s="61"/>
      <c r="G181" s="61"/>
      <c r="H181" s="61"/>
      <c r="I181" s="61"/>
      <c r="J181" s="61"/>
      <c r="K181" s="61"/>
    </row>
    <row r="182" spans="1:11" x14ac:dyDescent="0.2">
      <c r="A182" s="61"/>
      <c r="B182" s="61"/>
      <c r="C182" s="61"/>
      <c r="D182" s="61"/>
      <c r="E182" s="61"/>
      <c r="F182" s="61"/>
      <c r="G182" s="61"/>
      <c r="H182" s="61"/>
      <c r="I182" s="61"/>
      <c r="J182" s="61"/>
      <c r="K182" s="61"/>
    </row>
    <row r="183" spans="1:11" x14ac:dyDescent="0.2">
      <c r="A183" s="61"/>
      <c r="B183" s="61"/>
      <c r="C183" s="61"/>
      <c r="D183" s="61"/>
      <c r="E183" s="61"/>
      <c r="F183" s="61"/>
      <c r="G183" s="61"/>
      <c r="H183" s="61"/>
      <c r="I183" s="61"/>
      <c r="J183" s="61"/>
      <c r="K183" s="61"/>
    </row>
    <row r="184" spans="1:11" x14ac:dyDescent="0.2">
      <c r="A184" s="61"/>
      <c r="B184" s="61"/>
      <c r="C184" s="61"/>
      <c r="D184" s="61"/>
      <c r="E184" s="61"/>
      <c r="F184" s="61"/>
      <c r="G184" s="61"/>
      <c r="H184" s="61"/>
      <c r="I184" s="61"/>
      <c r="J184" s="61"/>
      <c r="K184" s="61"/>
    </row>
    <row r="185" spans="1:11" x14ac:dyDescent="0.2">
      <c r="A185" s="61"/>
      <c r="B185" s="61"/>
      <c r="C185" s="61"/>
      <c r="D185" s="61"/>
      <c r="E185" s="61"/>
      <c r="F185" s="61"/>
      <c r="G185" s="61"/>
      <c r="H185" s="61"/>
      <c r="I185" s="61"/>
      <c r="J185" s="61"/>
      <c r="K185" s="61"/>
    </row>
    <row r="186" spans="1:11" x14ac:dyDescent="0.2">
      <c r="A186" s="61"/>
      <c r="B186" s="61"/>
      <c r="C186" s="61"/>
      <c r="D186" s="61"/>
      <c r="E186" s="61"/>
      <c r="F186" s="61"/>
      <c r="G186" s="61"/>
      <c r="H186" s="61"/>
      <c r="I186" s="61"/>
      <c r="J186" s="61"/>
      <c r="K186" s="61"/>
    </row>
    <row r="187" spans="1:11" x14ac:dyDescent="0.2">
      <c r="A187" s="61"/>
      <c r="B187" s="61"/>
      <c r="C187" s="61"/>
      <c r="D187" s="61"/>
      <c r="E187" s="61"/>
      <c r="F187" s="61"/>
      <c r="G187" s="61"/>
      <c r="H187" s="61"/>
      <c r="I187" s="61"/>
      <c r="J187" s="61"/>
      <c r="K187" s="61"/>
    </row>
    <row r="188" spans="1:11" x14ac:dyDescent="0.2">
      <c r="A188" s="61"/>
      <c r="B188" s="61"/>
      <c r="C188" s="61"/>
      <c r="D188" s="61"/>
      <c r="E188" s="61"/>
      <c r="F188" s="61"/>
      <c r="G188" s="61"/>
      <c r="H188" s="61"/>
      <c r="I188" s="61"/>
      <c r="J188" s="61"/>
      <c r="K188" s="61"/>
    </row>
    <row r="189" spans="1:11" x14ac:dyDescent="0.2">
      <c r="A189" s="61"/>
      <c r="B189" s="61"/>
      <c r="C189" s="61"/>
      <c r="D189" s="61"/>
      <c r="E189" s="61"/>
      <c r="F189" s="61"/>
      <c r="G189" s="61"/>
      <c r="H189" s="61"/>
      <c r="I189" s="61"/>
      <c r="J189" s="61"/>
      <c r="K189" s="61"/>
    </row>
    <row r="190" spans="1:11" x14ac:dyDescent="0.2">
      <c r="A190" s="61"/>
      <c r="B190" s="61"/>
      <c r="C190" s="61"/>
      <c r="D190" s="61"/>
      <c r="E190" s="61"/>
      <c r="F190" s="61"/>
      <c r="G190" s="61"/>
      <c r="H190" s="61"/>
      <c r="I190" s="61"/>
      <c r="J190" s="61"/>
      <c r="K190" s="61"/>
    </row>
    <row r="191" spans="1:11" x14ac:dyDescent="0.2">
      <c r="A191" s="61"/>
      <c r="B191" s="61"/>
      <c r="C191" s="61"/>
      <c r="D191" s="61"/>
      <c r="E191" s="61"/>
      <c r="F191" s="61"/>
      <c r="G191" s="61"/>
      <c r="H191" s="61"/>
      <c r="I191" s="61"/>
      <c r="J191" s="61"/>
      <c r="K191" s="61"/>
    </row>
    <row r="192" spans="1:11" x14ac:dyDescent="0.2">
      <c r="A192" s="61"/>
      <c r="B192" s="61"/>
      <c r="C192" s="61"/>
      <c r="D192" s="61"/>
      <c r="E192" s="61"/>
      <c r="F192" s="61"/>
      <c r="G192" s="61"/>
      <c r="H192" s="61"/>
      <c r="I192" s="61"/>
      <c r="J192" s="61"/>
      <c r="K192" s="61"/>
    </row>
    <row r="193" spans="1:11" x14ac:dyDescent="0.2">
      <c r="A193" s="61"/>
      <c r="B193" s="61"/>
      <c r="C193" s="61"/>
      <c r="D193" s="61"/>
      <c r="E193" s="61"/>
      <c r="F193" s="61"/>
      <c r="G193" s="61"/>
      <c r="H193" s="61"/>
      <c r="I193" s="61"/>
      <c r="J193" s="61"/>
      <c r="K193" s="61"/>
    </row>
    <row r="194" spans="1:11" x14ac:dyDescent="0.2">
      <c r="A194" s="61"/>
      <c r="B194" s="61"/>
      <c r="C194" s="61"/>
      <c r="D194" s="61"/>
      <c r="E194" s="61"/>
      <c r="F194" s="61"/>
      <c r="G194" s="61"/>
      <c r="H194" s="61"/>
      <c r="I194" s="61"/>
      <c r="J194" s="61"/>
      <c r="K194" s="61"/>
    </row>
    <row r="195" spans="1:11" x14ac:dyDescent="0.2">
      <c r="A195" s="61"/>
      <c r="B195" s="61"/>
      <c r="C195" s="61"/>
      <c r="D195" s="61"/>
      <c r="E195" s="61"/>
      <c r="F195" s="61"/>
      <c r="G195" s="61"/>
      <c r="H195" s="61"/>
      <c r="I195" s="61"/>
      <c r="J195" s="61"/>
      <c r="K195" s="61"/>
    </row>
    <row r="196" spans="1:11" x14ac:dyDescent="0.2">
      <c r="A196" s="61"/>
      <c r="B196" s="61"/>
      <c r="C196" s="61"/>
      <c r="D196" s="61"/>
      <c r="E196" s="61"/>
      <c r="F196" s="61"/>
      <c r="G196" s="61"/>
      <c r="H196" s="61"/>
      <c r="I196" s="61"/>
      <c r="J196" s="61"/>
      <c r="K196" s="61"/>
    </row>
    <row r="197" spans="1:11" x14ac:dyDescent="0.2">
      <c r="A197" s="61"/>
      <c r="B197" s="61"/>
      <c r="C197" s="61"/>
      <c r="D197" s="61"/>
      <c r="E197" s="61"/>
      <c r="F197" s="61"/>
      <c r="G197" s="61"/>
      <c r="H197" s="61"/>
      <c r="I197" s="61"/>
      <c r="J197" s="61"/>
      <c r="K197" s="61"/>
    </row>
    <row r="198" spans="1:11" x14ac:dyDescent="0.2">
      <c r="A198" s="61"/>
      <c r="B198" s="61"/>
      <c r="C198" s="61"/>
      <c r="D198" s="61"/>
      <c r="E198" s="61"/>
      <c r="F198" s="61"/>
      <c r="G198" s="61"/>
      <c r="H198" s="61"/>
      <c r="I198" s="61"/>
      <c r="J198" s="61"/>
      <c r="K198" s="61"/>
    </row>
    <row r="199" spans="1:11" x14ac:dyDescent="0.2">
      <c r="A199" s="61"/>
      <c r="B199" s="61"/>
      <c r="C199" s="61"/>
      <c r="D199" s="61"/>
      <c r="E199" s="61"/>
      <c r="F199" s="61"/>
      <c r="G199" s="61"/>
      <c r="H199" s="61"/>
      <c r="I199" s="61"/>
      <c r="J199" s="61"/>
      <c r="K199" s="61"/>
    </row>
    <row r="200" spans="1:11" x14ac:dyDescent="0.2">
      <c r="A200" s="61"/>
      <c r="B200" s="61"/>
      <c r="C200" s="61"/>
      <c r="D200" s="61"/>
      <c r="E200" s="61"/>
      <c r="F200" s="61"/>
      <c r="G200" s="61"/>
      <c r="H200" s="61"/>
      <c r="I200" s="61"/>
      <c r="J200" s="61"/>
      <c r="K200" s="61"/>
    </row>
    <row r="201" spans="1:11" x14ac:dyDescent="0.2">
      <c r="A201" s="61"/>
      <c r="B201" s="61"/>
      <c r="C201" s="61"/>
      <c r="D201" s="61"/>
      <c r="E201" s="61"/>
      <c r="F201" s="61"/>
      <c r="G201" s="61"/>
      <c r="H201" s="61"/>
      <c r="I201" s="61"/>
      <c r="J201" s="61"/>
      <c r="K201" s="61"/>
    </row>
    <row r="202" spans="1:11" x14ac:dyDescent="0.2">
      <c r="A202" s="61"/>
      <c r="B202" s="61"/>
      <c r="C202" s="61"/>
      <c r="D202" s="61"/>
      <c r="E202" s="61"/>
      <c r="F202" s="61"/>
      <c r="G202" s="61"/>
      <c r="H202" s="61"/>
      <c r="I202" s="61"/>
      <c r="J202" s="61"/>
      <c r="K202" s="61"/>
    </row>
    <row r="203" spans="1:11" x14ac:dyDescent="0.2">
      <c r="A203" s="61"/>
      <c r="B203" s="61"/>
      <c r="C203" s="61"/>
      <c r="D203" s="61"/>
      <c r="E203" s="61"/>
      <c r="F203" s="61"/>
      <c r="G203" s="61"/>
      <c r="H203" s="61"/>
      <c r="I203" s="61"/>
      <c r="J203" s="61"/>
      <c r="K203" s="61"/>
    </row>
    <row r="204" spans="1:11" x14ac:dyDescent="0.2">
      <c r="A204" s="61"/>
      <c r="B204" s="61"/>
      <c r="C204" s="61"/>
      <c r="D204" s="61"/>
      <c r="E204" s="61"/>
      <c r="F204" s="61"/>
      <c r="G204" s="61"/>
      <c r="H204" s="61"/>
      <c r="I204" s="61"/>
      <c r="J204" s="61"/>
      <c r="K204" s="61"/>
    </row>
    <row r="205" spans="1:11" x14ac:dyDescent="0.2">
      <c r="A205" s="61"/>
      <c r="B205" s="61"/>
      <c r="C205" s="61"/>
      <c r="D205" s="61"/>
      <c r="E205" s="61"/>
      <c r="F205" s="61"/>
      <c r="G205" s="61"/>
      <c r="H205" s="61"/>
      <c r="I205" s="61"/>
      <c r="J205" s="61"/>
      <c r="K205" s="61"/>
    </row>
    <row r="206" spans="1:11" x14ac:dyDescent="0.2">
      <c r="A206" s="61"/>
      <c r="B206" s="61"/>
      <c r="C206" s="61"/>
      <c r="D206" s="61"/>
      <c r="E206" s="61"/>
      <c r="F206" s="61"/>
      <c r="G206" s="61"/>
      <c r="H206" s="61"/>
      <c r="I206" s="61"/>
      <c r="J206" s="61"/>
      <c r="K206" s="61"/>
    </row>
    <row r="207" spans="1:11" x14ac:dyDescent="0.2">
      <c r="A207" s="61"/>
      <c r="B207" s="61"/>
      <c r="C207" s="61"/>
      <c r="D207" s="61"/>
      <c r="E207" s="61"/>
      <c r="F207" s="61"/>
      <c r="G207" s="61"/>
      <c r="H207" s="61"/>
      <c r="I207" s="61"/>
      <c r="J207" s="61"/>
      <c r="K207" s="61"/>
    </row>
    <row r="208" spans="1:11" x14ac:dyDescent="0.2">
      <c r="A208" s="61"/>
      <c r="B208" s="61"/>
      <c r="C208" s="61"/>
      <c r="D208" s="61"/>
      <c r="E208" s="61"/>
      <c r="F208" s="61"/>
      <c r="G208" s="61"/>
      <c r="H208" s="61"/>
      <c r="I208" s="61"/>
      <c r="J208" s="61"/>
      <c r="K208" s="61"/>
    </row>
    <row r="209" spans="1:11" x14ac:dyDescent="0.2">
      <c r="A209" s="61"/>
      <c r="B209" s="61"/>
      <c r="C209" s="61"/>
      <c r="D209" s="61"/>
      <c r="E209" s="61"/>
      <c r="F209" s="61"/>
      <c r="G209" s="61"/>
      <c r="H209" s="61"/>
      <c r="I209" s="61"/>
      <c r="J209" s="61"/>
      <c r="K209" s="61"/>
    </row>
    <row r="210" spans="1:11" x14ac:dyDescent="0.2">
      <c r="A210" s="61"/>
      <c r="B210" s="61"/>
      <c r="C210" s="61"/>
      <c r="D210" s="61"/>
      <c r="E210" s="61"/>
      <c r="F210" s="61"/>
      <c r="G210" s="61"/>
      <c r="H210" s="61"/>
      <c r="I210" s="61"/>
      <c r="J210" s="61"/>
      <c r="K210" s="61"/>
    </row>
    <row r="211" spans="1:11" x14ac:dyDescent="0.2">
      <c r="A211" s="61"/>
      <c r="B211" s="61"/>
      <c r="C211" s="61"/>
      <c r="D211" s="61"/>
      <c r="E211" s="61"/>
      <c r="F211" s="61"/>
      <c r="G211" s="61"/>
      <c r="H211" s="61"/>
      <c r="I211" s="61"/>
      <c r="J211" s="61"/>
      <c r="K211" s="61"/>
    </row>
    <row r="212" spans="1:11" x14ac:dyDescent="0.2">
      <c r="A212" s="61"/>
      <c r="B212" s="61"/>
      <c r="C212" s="61"/>
      <c r="D212" s="61"/>
      <c r="E212" s="61"/>
      <c r="F212" s="61"/>
      <c r="G212" s="61"/>
      <c r="H212" s="61"/>
      <c r="I212" s="61"/>
      <c r="J212" s="61"/>
      <c r="K212" s="61"/>
    </row>
    <row r="213" spans="1:11" x14ac:dyDescent="0.2">
      <c r="A213" s="61"/>
      <c r="B213" s="61"/>
      <c r="C213" s="61"/>
      <c r="D213" s="61"/>
      <c r="E213" s="61"/>
      <c r="F213" s="61"/>
      <c r="G213" s="61"/>
      <c r="H213" s="61"/>
      <c r="I213" s="61"/>
      <c r="J213" s="61"/>
      <c r="K213" s="61"/>
    </row>
    <row r="214" spans="1:11" x14ac:dyDescent="0.2">
      <c r="A214" s="61"/>
      <c r="B214" s="61"/>
      <c r="C214" s="61"/>
      <c r="D214" s="61"/>
      <c r="E214" s="61"/>
      <c r="F214" s="61"/>
      <c r="G214" s="61"/>
      <c r="H214" s="61"/>
      <c r="I214" s="61"/>
      <c r="J214" s="61"/>
      <c r="K214" s="61"/>
    </row>
    <row r="215" spans="1:11" x14ac:dyDescent="0.2">
      <c r="A215" s="61"/>
      <c r="B215" s="61"/>
      <c r="C215" s="61"/>
      <c r="D215" s="61"/>
      <c r="E215" s="61"/>
      <c r="F215" s="61"/>
      <c r="G215" s="61"/>
      <c r="H215" s="61"/>
      <c r="I215" s="61"/>
      <c r="J215" s="61"/>
      <c r="K215" s="61"/>
    </row>
    <row r="216" spans="1:11" x14ac:dyDescent="0.2">
      <c r="A216" s="61"/>
      <c r="B216" s="61"/>
      <c r="C216" s="61"/>
      <c r="D216" s="61"/>
      <c r="E216" s="61"/>
      <c r="F216" s="61"/>
      <c r="G216" s="61"/>
      <c r="H216" s="61"/>
      <c r="I216" s="61"/>
      <c r="J216" s="61"/>
      <c r="K216" s="61"/>
    </row>
    <row r="217" spans="1:11" x14ac:dyDescent="0.2">
      <c r="A217" s="61"/>
      <c r="B217" s="61"/>
      <c r="C217" s="61"/>
      <c r="D217" s="61"/>
      <c r="E217" s="61"/>
      <c r="F217" s="61"/>
      <c r="G217" s="61"/>
      <c r="H217" s="61"/>
      <c r="I217" s="61"/>
      <c r="J217" s="61"/>
      <c r="K217" s="61"/>
    </row>
    <row r="218" spans="1:11" x14ac:dyDescent="0.2">
      <c r="A218" s="61"/>
      <c r="B218" s="61"/>
      <c r="C218" s="61"/>
      <c r="D218" s="61"/>
      <c r="E218" s="61"/>
      <c r="F218" s="61"/>
      <c r="G218" s="61"/>
      <c r="H218" s="61"/>
      <c r="I218" s="61"/>
      <c r="J218" s="61"/>
      <c r="K218" s="61"/>
    </row>
    <row r="219" spans="1:11" x14ac:dyDescent="0.2">
      <c r="A219" s="61"/>
      <c r="B219" s="61"/>
      <c r="C219" s="61"/>
      <c r="D219" s="61"/>
      <c r="E219" s="61"/>
      <c r="F219" s="61"/>
      <c r="G219" s="61"/>
      <c r="H219" s="61"/>
      <c r="I219" s="61"/>
      <c r="J219" s="61"/>
      <c r="K219" s="61"/>
    </row>
    <row r="220" spans="1:11" x14ac:dyDescent="0.2">
      <c r="A220" s="61"/>
      <c r="B220" s="61"/>
      <c r="C220" s="61"/>
      <c r="D220" s="61"/>
      <c r="E220" s="61"/>
      <c r="F220" s="61"/>
      <c r="G220" s="61"/>
      <c r="H220" s="61"/>
      <c r="I220" s="61"/>
      <c r="J220" s="61"/>
      <c r="K220" s="61"/>
    </row>
    <row r="221" spans="1:11" x14ac:dyDescent="0.2">
      <c r="A221" s="61"/>
      <c r="B221" s="61"/>
      <c r="C221" s="61"/>
      <c r="D221" s="61"/>
      <c r="E221" s="61"/>
      <c r="F221" s="61"/>
      <c r="G221" s="61"/>
      <c r="H221" s="61"/>
      <c r="I221" s="61"/>
      <c r="J221" s="61"/>
      <c r="K221" s="61"/>
    </row>
    <row r="222" spans="1:11" x14ac:dyDescent="0.2">
      <c r="A222" s="61"/>
      <c r="B222" s="61"/>
      <c r="C222" s="61"/>
      <c r="D222" s="61"/>
      <c r="E222" s="61"/>
      <c r="F222" s="61"/>
      <c r="G222" s="61"/>
      <c r="H222" s="61"/>
      <c r="I222" s="61"/>
      <c r="J222" s="61"/>
      <c r="K222" s="61"/>
    </row>
    <row r="223" spans="1:11" x14ac:dyDescent="0.2">
      <c r="A223" s="61"/>
      <c r="B223" s="61"/>
      <c r="C223" s="61"/>
      <c r="D223" s="61"/>
      <c r="E223" s="61"/>
      <c r="F223" s="61"/>
      <c r="G223" s="61"/>
      <c r="H223" s="61"/>
      <c r="I223" s="61"/>
      <c r="J223" s="61"/>
      <c r="K223" s="61"/>
    </row>
    <row r="224" spans="1:11" x14ac:dyDescent="0.2">
      <c r="A224" s="61"/>
      <c r="B224" s="61"/>
      <c r="C224" s="61"/>
      <c r="D224" s="61"/>
      <c r="E224" s="61"/>
      <c r="F224" s="61"/>
      <c r="G224" s="61"/>
      <c r="H224" s="61"/>
      <c r="I224" s="61"/>
      <c r="J224" s="61"/>
      <c r="K224" s="61"/>
    </row>
    <row r="225" spans="1:11" x14ac:dyDescent="0.2">
      <c r="A225" s="61"/>
      <c r="B225" s="61"/>
      <c r="C225" s="61"/>
      <c r="D225" s="61"/>
      <c r="E225" s="61"/>
      <c r="F225" s="61"/>
      <c r="G225" s="61"/>
      <c r="H225" s="61"/>
      <c r="I225" s="61"/>
      <c r="J225" s="61"/>
      <c r="K225" s="61"/>
    </row>
  </sheetData>
  <mergeCells count="109">
    <mergeCell ref="B1:G1"/>
    <mergeCell ref="B9:G9"/>
    <mergeCell ref="B18:G18"/>
    <mergeCell ref="C20:E20"/>
    <mergeCell ref="C40:D40"/>
    <mergeCell ref="C21:E21"/>
    <mergeCell ref="C22:E22"/>
    <mergeCell ref="C23:E23"/>
    <mergeCell ref="B38:G38"/>
    <mergeCell ref="B34:G34"/>
    <mergeCell ref="C24:E24"/>
    <mergeCell ref="C25:E25"/>
    <mergeCell ref="C29:E29"/>
    <mergeCell ref="C30:E30"/>
    <mergeCell ref="C26:E26"/>
    <mergeCell ref="C27:E27"/>
    <mergeCell ref="C28:E28"/>
    <mergeCell ref="C31:E31"/>
    <mergeCell ref="C32:E32"/>
    <mergeCell ref="B35:G35"/>
    <mergeCell ref="B37:G37"/>
    <mergeCell ref="C51:D51"/>
    <mergeCell ref="C41:D41"/>
    <mergeCell ref="B48:G48"/>
    <mergeCell ref="C50:D50"/>
    <mergeCell ref="C52:D52"/>
    <mergeCell ref="C42:D42"/>
    <mergeCell ref="C43:D43"/>
    <mergeCell ref="C44:D44"/>
    <mergeCell ref="B46:G46"/>
    <mergeCell ref="B47:G47"/>
    <mergeCell ref="C97:D97"/>
    <mergeCell ref="B108:G108"/>
    <mergeCell ref="B79:G79"/>
    <mergeCell ref="B59:G59"/>
    <mergeCell ref="B60:G60"/>
    <mergeCell ref="C62:D62"/>
    <mergeCell ref="C63:D63"/>
    <mergeCell ref="C65:D65"/>
    <mergeCell ref="C75:D75"/>
    <mergeCell ref="B69:G69"/>
    <mergeCell ref="B81:G81"/>
    <mergeCell ref="C74:D74"/>
    <mergeCell ref="B77:G77"/>
    <mergeCell ref="B78:G78"/>
    <mergeCell ref="C57:D57"/>
    <mergeCell ref="C54:D54"/>
    <mergeCell ref="C110:D110"/>
    <mergeCell ref="C53:D53"/>
    <mergeCell ref="C56:D56"/>
    <mergeCell ref="C55:D55"/>
    <mergeCell ref="C95:D95"/>
    <mergeCell ref="C94:D94"/>
    <mergeCell ref="C66:D66"/>
    <mergeCell ref="B68:G68"/>
    <mergeCell ref="C113:D113"/>
    <mergeCell ref="C64:D64"/>
    <mergeCell ref="C111:D111"/>
    <mergeCell ref="C112:D112"/>
    <mergeCell ref="B70:G70"/>
    <mergeCell ref="C72:D72"/>
    <mergeCell ref="C73:D73"/>
    <mergeCell ref="C98:D98"/>
    <mergeCell ref="B99:G99"/>
    <mergeCell ref="C96:D96"/>
    <mergeCell ref="B92:G92"/>
    <mergeCell ref="B58:G58"/>
    <mergeCell ref="C114:D114"/>
    <mergeCell ref="B116:G116"/>
    <mergeCell ref="C118:D118"/>
    <mergeCell ref="C123:D123"/>
    <mergeCell ref="C122:D122"/>
    <mergeCell ref="C121:D121"/>
    <mergeCell ref="C120:D120"/>
    <mergeCell ref="C119:D119"/>
    <mergeCell ref="C126:D126"/>
    <mergeCell ref="C127:D127"/>
    <mergeCell ref="B129:G129"/>
    <mergeCell ref="C124:D124"/>
    <mergeCell ref="C125:D125"/>
    <mergeCell ref="E137:F137"/>
    <mergeCell ref="B142:G142"/>
    <mergeCell ref="E131:F131"/>
    <mergeCell ref="E132:F132"/>
    <mergeCell ref="C131:D131"/>
    <mergeCell ref="C132:D132"/>
    <mergeCell ref="C135:D135"/>
    <mergeCell ref="C136:D136"/>
    <mergeCell ref="C144:D144"/>
    <mergeCell ref="C145:D145"/>
    <mergeCell ref="C154:D154"/>
    <mergeCell ref="E133:F133"/>
    <mergeCell ref="E134:F134"/>
    <mergeCell ref="E135:F135"/>
    <mergeCell ref="E136:F136"/>
    <mergeCell ref="C146:D146"/>
    <mergeCell ref="C137:D137"/>
    <mergeCell ref="C133:D133"/>
    <mergeCell ref="C134:D134"/>
    <mergeCell ref="C159:D159"/>
    <mergeCell ref="C147:D147"/>
    <mergeCell ref="C148:D148"/>
    <mergeCell ref="B150:G150"/>
    <mergeCell ref="C152:D152"/>
    <mergeCell ref="C153:D153"/>
    <mergeCell ref="C155:D155"/>
    <mergeCell ref="C156:D156"/>
    <mergeCell ref="C157:D157"/>
    <mergeCell ref="C158:D158"/>
  </mergeCells>
  <phoneticPr fontId="5" type="noConversion"/>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Расчеты 1.2-6.8 бюджет (2)</vt:lpstr>
      <vt:lpstr>Основная часть и таблица 1</vt:lpstr>
      <vt:lpstr>Таблица 2</vt:lpstr>
      <vt:lpstr>Таблица 2.1</vt:lpstr>
      <vt:lpstr>Таблица 3</vt:lpstr>
      <vt:lpstr>Таблица 4</vt:lpstr>
      <vt:lpstr>Расчеты 1.1</vt:lpstr>
      <vt:lpstr>Расчеты 1.1 внебюджет</vt:lpstr>
      <vt:lpstr>Расчеты 1.2-6.8 внебюджет</vt:lpstr>
      <vt:lpstr>Расчеты 1.2-6.8 бюджет</vt:lpstr>
      <vt:lpstr>'Основная часть и таблица 1'!Область_печати</vt:lpstr>
      <vt:lpstr>'Таблица 2'!Область_печати</vt:lpstr>
      <vt:lpstr>'Таблица 2.1'!Область_печати</vt:lpstr>
      <vt:lpstr>'Таблица 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rubakova</dc:creator>
  <cp:lastModifiedBy>User</cp:lastModifiedBy>
  <cp:lastPrinted>2017-01-16T07:52:20Z</cp:lastPrinted>
  <dcterms:created xsi:type="dcterms:W3CDTF">2011-12-13T10:52:18Z</dcterms:created>
  <dcterms:modified xsi:type="dcterms:W3CDTF">2023-01-16T12:11:33Z</dcterms:modified>
</cp:coreProperties>
</file>